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広報ＩＲ\002_決算説明会\20241113決算説明会\factbook\"/>
    </mc:Choice>
  </mc:AlternateContent>
  <xr:revisionPtr revIDLastSave="0" documentId="13_ncr:1_{C28DB9A5-5C31-4A2E-A03D-D21BDF330EE3}" xr6:coauthVersionLast="47" xr6:coauthVersionMax="47" xr10:uidLastSave="{00000000-0000-0000-0000-000000000000}"/>
  <bookViews>
    <workbookView xWindow="-120" yWindow="-16320" windowWidth="29040" windowHeight="15720" tabRatio="786" xr2:uid="{00000000-000D-0000-FFFF-FFFF00000000}"/>
  </bookViews>
  <sheets>
    <sheet name="表紙" sheetId="1" r:id="rId1"/>
    <sheet name="目次" sheetId="2" r:id="rId2"/>
    <sheet name="1.事業内容 " sheetId="47" r:id="rId3"/>
    <sheet name="2.主な経営指標、セグメント別状況" sheetId="32" r:id="rId4"/>
    <sheet name="3.医薬品卸売事業（業態別、品目別）" sheetId="11" r:id="rId5"/>
    <sheet name="4.販売費及び一般管理費、5.主な設備投資の状況" sheetId="40" r:id="rId6"/>
    <sheet name="6.その他の経営指標推移" sheetId="52" r:id="rId7"/>
    <sheet name="7.財務諸表（中間連結貸借対照表）" sheetId="53" r:id="rId8"/>
    <sheet name="8.財務諸表（中間連結損益計算書） " sheetId="54" r:id="rId9"/>
    <sheet name="9.財務諸表（中間連結キャッシュフロー計算書）" sheetId="55" r:id="rId10"/>
  </sheets>
  <definedNames>
    <definedName name="_xlnm.Print_Area" localSheetId="2">'1.事業内容 '!$A$1:$E$67</definedName>
    <definedName name="_xlnm.Print_Area" localSheetId="3">'2.主な経営指標、セグメント別状況'!$A$1:$J$51</definedName>
    <definedName name="_xlnm.Print_Area" localSheetId="4">'3.医薬品卸売事業（業態別、品目別）'!$A$1:$K$36</definedName>
    <definedName name="_xlnm.Print_Area" localSheetId="9">'9.財務諸表（中間連結キャッシュフロー計算書）'!$A$1:$J$54</definedName>
    <definedName name="_xlnm.Print_Area" localSheetId="0">表紙!$A$1:$J$62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53" l="1"/>
  <c r="M35" i="54"/>
  <c r="I36" i="11"/>
  <c r="M26" i="54" l="1"/>
  <c r="K26" i="54"/>
  <c r="I26" i="54"/>
  <c r="G26" i="54"/>
  <c r="E26" i="54"/>
  <c r="H48" i="55"/>
  <c r="H37" i="55"/>
  <c r="H19" i="55"/>
  <c r="N47" i="54"/>
  <c r="N46" i="54"/>
  <c r="N45" i="54"/>
  <c r="N41" i="54"/>
  <c r="N36" i="54"/>
  <c r="N31" i="54"/>
  <c r="N30" i="54"/>
  <c r="N27" i="54"/>
  <c r="N21" i="54"/>
  <c r="N20" i="54"/>
  <c r="N10" i="54"/>
  <c r="N9" i="54"/>
  <c r="N8" i="54"/>
  <c r="M40" i="54"/>
  <c r="M29" i="54"/>
  <c r="M19" i="54"/>
  <c r="M45" i="53" l="1"/>
  <c r="N59" i="53"/>
  <c r="N58" i="53"/>
  <c r="N57" i="53"/>
  <c r="N56" i="53"/>
  <c r="N53" i="53"/>
  <c r="N48" i="53"/>
  <c r="N46" i="53"/>
  <c r="N38" i="53"/>
  <c r="N24" i="53"/>
  <c r="N30" i="53"/>
  <c r="M37" i="53"/>
  <c r="M22" i="53"/>
  <c r="M14" i="53"/>
  <c r="N23" i="53"/>
  <c r="N16" i="53"/>
  <c r="N8" i="53"/>
  <c r="I8" i="52"/>
  <c r="I18" i="40"/>
  <c r="I16" i="40"/>
  <c r="I14" i="40"/>
  <c r="I12" i="40"/>
  <c r="I10" i="40"/>
  <c r="I8" i="40"/>
  <c r="I6" i="40"/>
  <c r="I17" i="40"/>
  <c r="I21" i="11" l="1"/>
  <c r="H51" i="32"/>
  <c r="H12" i="32"/>
  <c r="P14" i="53"/>
  <c r="P37" i="53"/>
  <c r="P22" i="53"/>
  <c r="K8" i="52" l="1"/>
  <c r="K17" i="40"/>
  <c r="K18" i="40" s="1"/>
  <c r="K16" i="40"/>
  <c r="K14" i="40"/>
  <c r="K12" i="40"/>
  <c r="K10" i="40"/>
  <c r="K8" i="40"/>
  <c r="K6" i="40"/>
  <c r="K35" i="11"/>
  <c r="K32" i="11"/>
  <c r="K29" i="11"/>
  <c r="K21" i="11"/>
  <c r="K20" i="11" s="1"/>
  <c r="K17" i="11"/>
  <c r="K14" i="11"/>
  <c r="K11" i="11"/>
  <c r="K8" i="11"/>
  <c r="J51" i="32"/>
  <c r="J14" i="32"/>
  <c r="J12" i="32"/>
  <c r="J10" i="32"/>
  <c r="J8" i="32"/>
  <c r="G48" i="55" l="1"/>
  <c r="G37" i="55"/>
  <c r="G19" i="55"/>
  <c r="L47" i="54"/>
  <c r="L46" i="54"/>
  <c r="L45" i="54"/>
  <c r="L41" i="54"/>
  <c r="K40" i="54"/>
  <c r="L36" i="54"/>
  <c r="K35" i="54"/>
  <c r="L31" i="54"/>
  <c r="L30" i="54"/>
  <c r="K29" i="54"/>
  <c r="L27" i="54"/>
  <c r="L21" i="54"/>
  <c r="L20" i="54"/>
  <c r="K19" i="54"/>
  <c r="L10" i="54"/>
  <c r="L9" i="54"/>
  <c r="L8" i="54"/>
  <c r="L59" i="53"/>
  <c r="L58" i="53"/>
  <c r="L57" i="53"/>
  <c r="L56" i="53"/>
  <c r="L53" i="53"/>
  <c r="L48" i="53"/>
  <c r="L46" i="53"/>
  <c r="K45" i="53"/>
  <c r="L38" i="53"/>
  <c r="K37" i="53"/>
  <c r="L30" i="53"/>
  <c r="K26" i="53"/>
  <c r="L24" i="53"/>
  <c r="L23" i="53"/>
  <c r="K22" i="53"/>
  <c r="L17" i="53"/>
  <c r="L16" i="53"/>
  <c r="K14" i="53"/>
  <c r="L8" i="53"/>
  <c r="H8" i="52"/>
  <c r="H17" i="40"/>
  <c r="H18" i="40" s="1"/>
  <c r="H16" i="40"/>
  <c r="H14" i="40"/>
  <c r="H12" i="40"/>
  <c r="H10" i="40"/>
  <c r="H8" i="40"/>
  <c r="H6" i="40"/>
  <c r="H36" i="11"/>
  <c r="G14" i="32"/>
  <c r="G12" i="32"/>
  <c r="G10" i="32"/>
  <c r="G8" i="32"/>
  <c r="F51" i="32"/>
  <c r="H10" i="32"/>
  <c r="F48" i="55"/>
  <c r="F19" i="55"/>
  <c r="P45" i="53"/>
  <c r="I45" i="53"/>
  <c r="G45" i="53"/>
  <c r="E45" i="53"/>
  <c r="I37" i="53"/>
  <c r="G37" i="53"/>
  <c r="E37" i="53"/>
  <c r="I26" i="53"/>
  <c r="G26" i="53"/>
  <c r="E26" i="53"/>
  <c r="I22" i="53"/>
  <c r="G22" i="53"/>
  <c r="E22" i="53"/>
  <c r="I14" i="53"/>
  <c r="G14" i="53"/>
  <c r="E14" i="53"/>
  <c r="Q8" i="53"/>
  <c r="P26" i="53"/>
  <c r="G21" i="11" l="1"/>
  <c r="I35" i="11" l="1"/>
  <c r="I32" i="11"/>
  <c r="I29" i="11"/>
  <c r="G36" i="11"/>
  <c r="F36" i="11" l="1"/>
  <c r="E36" i="11" l="1"/>
  <c r="Q59" i="53" l="1"/>
  <c r="Q58" i="53"/>
  <c r="Q57" i="53"/>
  <c r="Q56" i="53"/>
  <c r="Q53" i="53"/>
  <c r="Q48" i="53"/>
  <c r="Q46" i="53"/>
  <c r="Q38" i="53"/>
  <c r="Q30" i="53"/>
  <c r="Q24" i="53"/>
  <c r="Q23" i="53"/>
  <c r="Q17" i="53"/>
  <c r="Q16" i="53"/>
  <c r="N17" i="53"/>
  <c r="J59" i="53"/>
  <c r="J58" i="53"/>
  <c r="J57" i="53"/>
  <c r="J56" i="53"/>
  <c r="J53" i="53"/>
  <c r="J48" i="53"/>
  <c r="J46" i="53"/>
  <c r="J38" i="53"/>
  <c r="J30" i="53"/>
  <c r="H59" i="53"/>
  <c r="H58" i="53"/>
  <c r="H57" i="53"/>
  <c r="H56" i="53"/>
  <c r="H53" i="53"/>
  <c r="H48" i="53"/>
  <c r="H46" i="53"/>
  <c r="H38" i="53"/>
  <c r="H30" i="53"/>
  <c r="H24" i="53"/>
  <c r="H23" i="53"/>
  <c r="H17" i="53"/>
  <c r="H16" i="53"/>
  <c r="H8" i="53"/>
  <c r="F59" i="53"/>
  <c r="F58" i="53"/>
  <c r="F56" i="53"/>
  <c r="F53" i="53"/>
  <c r="F48" i="53"/>
  <c r="F46" i="53"/>
  <c r="F38" i="53"/>
  <c r="F30" i="53"/>
  <c r="F24" i="53"/>
  <c r="F23" i="53"/>
  <c r="F17" i="53"/>
  <c r="F16" i="53"/>
  <c r="F8" i="53"/>
  <c r="J37" i="55"/>
  <c r="J19" i="55"/>
  <c r="J20" i="54" l="1"/>
  <c r="J8" i="54"/>
  <c r="I35" i="54"/>
  <c r="I29" i="54"/>
  <c r="I19" i="54"/>
  <c r="P40" i="54"/>
  <c r="P35" i="54"/>
  <c r="P29" i="54"/>
  <c r="P26" i="54"/>
  <c r="P19" i="54"/>
  <c r="J48" i="55"/>
  <c r="E48" i="55"/>
  <c r="D48" i="55"/>
  <c r="F37" i="55"/>
  <c r="E37" i="55"/>
  <c r="D37" i="55"/>
  <c r="J24" i="55"/>
  <c r="E19" i="55"/>
  <c r="D19" i="55"/>
  <c r="Q47" i="54"/>
  <c r="J47" i="54"/>
  <c r="H47" i="54"/>
  <c r="F47" i="54"/>
  <c r="Q46" i="54"/>
  <c r="J46" i="54"/>
  <c r="H46" i="54"/>
  <c r="Q45" i="54"/>
  <c r="J45" i="54"/>
  <c r="H45" i="54"/>
  <c r="F45" i="54"/>
  <c r="Q41" i="54"/>
  <c r="J41" i="54"/>
  <c r="H41" i="54"/>
  <c r="F41" i="54"/>
  <c r="I40" i="54"/>
  <c r="G40" i="54"/>
  <c r="E40" i="54"/>
  <c r="Q36" i="54"/>
  <c r="J36" i="54"/>
  <c r="H36" i="54"/>
  <c r="F36" i="54"/>
  <c r="G35" i="54"/>
  <c r="E35" i="54"/>
  <c r="Q31" i="54"/>
  <c r="J31" i="54"/>
  <c r="H31" i="54"/>
  <c r="F31" i="54"/>
  <c r="Q30" i="54"/>
  <c r="J30" i="54"/>
  <c r="H30" i="54"/>
  <c r="F30" i="54"/>
  <c r="G29" i="54"/>
  <c r="E29" i="54"/>
  <c r="Q27" i="54"/>
  <c r="J27" i="54"/>
  <c r="H27" i="54"/>
  <c r="F27" i="54"/>
  <c r="Q21" i="54"/>
  <c r="J21" i="54"/>
  <c r="H21" i="54"/>
  <c r="F21" i="54"/>
  <c r="Q20" i="54"/>
  <c r="H20" i="54"/>
  <c r="F20" i="54"/>
  <c r="G19" i="54"/>
  <c r="E19" i="54"/>
  <c r="Q10" i="54"/>
  <c r="J10" i="54"/>
  <c r="H10" i="54"/>
  <c r="F10" i="54"/>
  <c r="Q9" i="54"/>
  <c r="J9" i="54"/>
  <c r="H9" i="54"/>
  <c r="F9" i="54"/>
  <c r="Q8" i="54"/>
  <c r="H8" i="54"/>
  <c r="F8" i="54"/>
  <c r="G8" i="52" l="1"/>
  <c r="G17" i="40"/>
  <c r="G18" i="40" s="1"/>
  <c r="F17" i="40"/>
  <c r="F18" i="40" s="1"/>
  <c r="E17" i="40"/>
  <c r="E18" i="40" s="1"/>
  <c r="G16" i="40"/>
  <c r="F16" i="40"/>
  <c r="E16" i="40"/>
  <c r="G14" i="40"/>
  <c r="F14" i="40"/>
  <c r="E14" i="40"/>
  <c r="G12" i="40"/>
  <c r="F12" i="40"/>
  <c r="E12" i="40"/>
  <c r="G10" i="40"/>
  <c r="F10" i="40"/>
  <c r="E10" i="40"/>
  <c r="G8" i="40"/>
  <c r="F8" i="40"/>
  <c r="E8" i="40"/>
  <c r="G6" i="40"/>
  <c r="F6" i="40"/>
  <c r="E6" i="40"/>
  <c r="F14" i="32" l="1"/>
  <c r="E14" i="32"/>
  <c r="D14" i="32"/>
  <c r="F12" i="32"/>
  <c r="E12" i="32"/>
  <c r="D12" i="32"/>
  <c r="F10" i="32"/>
  <c r="E10" i="32"/>
  <c r="D10" i="32"/>
  <c r="F8" i="32"/>
  <c r="E8" i="32"/>
  <c r="D8" i="32"/>
  <c r="H8" i="32"/>
  <c r="H14" i="32"/>
  <c r="J8" i="53" l="1"/>
  <c r="J23" i="53"/>
  <c r="J24" i="53"/>
  <c r="J17" i="53"/>
  <c r="J16" i="53"/>
</calcChain>
</file>

<file path=xl/sharedStrings.xml><?xml version="1.0" encoding="utf-8"?>
<sst xmlns="http://schemas.openxmlformats.org/spreadsheetml/2006/main" count="833" uniqueCount="556">
  <si>
    <t>1.</t>
  </si>
  <si>
    <t>━</t>
  </si>
  <si>
    <r>
      <rPr>
        <sz val="10"/>
        <rFont val="ＭＳ Ｐゴシック"/>
        <family val="3"/>
        <charset val="128"/>
      </rPr>
      <t>その他</t>
    </r>
    <rPh sb="2" eb="3">
      <t>タ</t>
    </rPh>
    <phoneticPr fontId="2"/>
  </si>
  <si>
    <t>Consolidated</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</si>
  <si>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</si>
  <si>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Others</t>
    <phoneticPr fontId="2"/>
  </si>
  <si>
    <r>
      <rPr>
        <b/>
        <sz val="10"/>
        <color indexed="9"/>
        <rFont val="ＭＳ Ｐゴシック"/>
        <family val="3"/>
        <charset val="128"/>
      </rPr>
      <t>売上高</t>
    </r>
    <rPh sb="0" eb="2">
      <t>ウリアゲ</t>
    </rPh>
    <rPh sb="2" eb="3">
      <t>ダカ</t>
    </rPh>
    <phoneticPr fontId="2"/>
  </si>
  <si>
    <r>
      <rPr>
        <sz val="10"/>
        <rFont val="ＭＳ Ｐゴシック"/>
        <family val="3"/>
        <charset val="128"/>
      </rPr>
      <t>大病院</t>
    </r>
  </si>
  <si>
    <r>
      <rPr>
        <sz val="10"/>
        <rFont val="ＭＳ Ｐゴシック"/>
        <family val="3"/>
        <charset val="128"/>
      </rPr>
      <t>連結</t>
    </r>
    <rPh sb="0" eb="2">
      <t>レンケツ</t>
    </rPh>
    <phoneticPr fontId="2"/>
  </si>
  <si>
    <r>
      <rPr>
        <sz val="10"/>
        <rFont val="ＭＳ Ｐゴシック"/>
        <family val="3"/>
        <charset val="128"/>
      </rPr>
      <t>構成比</t>
    </r>
    <rPh sb="0" eb="3">
      <t>コウセイヒ</t>
    </rPh>
    <phoneticPr fontId="2"/>
  </si>
  <si>
    <t>Share</t>
    <phoneticPr fontId="2"/>
  </si>
  <si>
    <r>
      <rPr>
        <sz val="10"/>
        <rFont val="ＭＳ Ｐゴシック"/>
        <family val="3"/>
        <charset val="128"/>
      </rPr>
      <t>中小病院</t>
    </r>
  </si>
  <si>
    <t>Consolidated</t>
    <phoneticPr fontId="2"/>
  </si>
  <si>
    <r>
      <rPr>
        <sz val="10"/>
        <rFont val="ＭＳ Ｐゴシック"/>
        <family val="3"/>
        <charset val="128"/>
      </rPr>
      <t>開業医・診療所</t>
    </r>
  </si>
  <si>
    <r>
      <rPr>
        <sz val="10"/>
        <rFont val="ＭＳ Ｐゴシック"/>
        <family val="3"/>
        <charset val="128"/>
      </rPr>
      <t>調剤薬局</t>
    </r>
  </si>
  <si>
    <r>
      <rPr>
        <sz val="10"/>
        <rFont val="ＭＳ Ｐゴシック"/>
        <family val="3"/>
        <charset val="128"/>
      </rPr>
      <t>その他</t>
    </r>
  </si>
  <si>
    <t>Others</t>
    <phoneticPr fontId="2"/>
  </si>
  <si>
    <r>
      <rPr>
        <sz val="10"/>
        <rFont val="ＭＳ Ｐゴシック"/>
        <family val="3"/>
        <charset val="128"/>
      </rPr>
      <t>合計</t>
    </r>
    <rPh sb="0" eb="2">
      <t>ゴウケイ</t>
    </rPh>
    <phoneticPr fontId="2"/>
  </si>
  <si>
    <t>Total</t>
    <phoneticPr fontId="2"/>
  </si>
  <si>
    <r>
      <rPr>
        <sz val="10"/>
        <rFont val="ＭＳ Ｐゴシック"/>
        <family val="3"/>
        <charset val="128"/>
      </rPr>
      <t>医薬品</t>
    </r>
  </si>
  <si>
    <r>
      <rPr>
        <sz val="10"/>
        <rFont val="ＭＳ Ｐゴシック"/>
        <family val="3"/>
        <charset val="128"/>
      </rPr>
      <t>試薬</t>
    </r>
  </si>
  <si>
    <r>
      <rPr>
        <sz val="10"/>
        <rFont val="ＭＳ Ｐゴシック"/>
        <family val="3"/>
        <charset val="128"/>
      </rPr>
      <t>医療機器・用具</t>
    </r>
  </si>
  <si>
    <r>
      <rPr>
        <sz val="10"/>
        <rFont val="ＭＳ Ｐゴシック"/>
        <family val="3"/>
        <charset val="128"/>
      </rPr>
      <t>販管費合計</t>
    </r>
    <rPh sb="0" eb="1">
      <t>ハン</t>
    </rPh>
    <rPh sb="1" eb="2">
      <t>カン</t>
    </rPh>
    <rPh sb="2" eb="3">
      <t>ヒ</t>
    </rPh>
    <rPh sb="3" eb="5">
      <t>ゴウケイ</t>
    </rPh>
    <phoneticPr fontId="2"/>
  </si>
  <si>
    <r>
      <rPr>
        <sz val="10"/>
        <rFont val="ＭＳ Ｐゴシック"/>
        <family val="3"/>
        <charset val="128"/>
      </rPr>
      <t>人件費</t>
    </r>
    <rPh sb="0" eb="3">
      <t>ジンケンヒ</t>
    </rPh>
    <phoneticPr fontId="2"/>
  </si>
  <si>
    <r>
      <rPr>
        <sz val="10"/>
        <rFont val="ＭＳ Ｐゴシック"/>
        <family val="3"/>
        <charset val="128"/>
      </rPr>
      <t>車両経費</t>
    </r>
    <rPh sb="0" eb="2">
      <t>シャリョウ</t>
    </rPh>
    <rPh sb="2" eb="4">
      <t>ケイヒ</t>
    </rPh>
    <phoneticPr fontId="2"/>
  </si>
  <si>
    <r>
      <rPr>
        <sz val="10"/>
        <rFont val="ＭＳ Ｐゴシック"/>
        <family val="3"/>
        <charset val="128"/>
      </rPr>
      <t>減価償却費</t>
    </r>
    <rPh sb="0" eb="2">
      <t>ゲンカ</t>
    </rPh>
    <rPh sb="2" eb="4">
      <t>ショウキャク</t>
    </rPh>
    <rPh sb="4" eb="5">
      <t>ヒ</t>
    </rPh>
    <phoneticPr fontId="2"/>
  </si>
  <si>
    <r>
      <rPr>
        <sz val="10"/>
        <rFont val="ＭＳ Ｐゴシック"/>
        <family val="3"/>
        <charset val="128"/>
      </rPr>
      <t>機械賃借料</t>
    </r>
    <rPh sb="0" eb="2">
      <t>キカイ</t>
    </rPh>
    <rPh sb="2" eb="5">
      <t>チンシャクリョウ</t>
    </rPh>
    <phoneticPr fontId="2"/>
  </si>
  <si>
    <r>
      <rPr>
        <sz val="10"/>
        <rFont val="ＭＳ Ｐゴシック"/>
        <family val="3"/>
        <charset val="128"/>
      </rPr>
      <t>設備投資額</t>
    </r>
    <rPh sb="0" eb="2">
      <t>セツビ</t>
    </rPh>
    <rPh sb="2" eb="4">
      <t>トウシ</t>
    </rPh>
    <rPh sb="4" eb="5">
      <t>ガク</t>
    </rPh>
    <phoneticPr fontId="2"/>
  </si>
  <si>
    <t>Sum</t>
    <phoneticPr fontId="2"/>
  </si>
  <si>
    <r>
      <rPr>
        <sz val="9"/>
        <rFont val="ＭＳ Ｐゴシック"/>
        <family val="3"/>
        <charset val="128"/>
      </rPr>
      <t>（純資産の部）</t>
    </r>
    <rPh sb="1" eb="4">
      <t>ジュンシサン</t>
    </rPh>
    <rPh sb="5" eb="6">
      <t>ブ</t>
    </rPh>
    <phoneticPr fontId="2"/>
  </si>
  <si>
    <r>
      <rPr>
        <sz val="9"/>
        <rFont val="ＭＳ Ｐゴシック"/>
        <family val="3"/>
        <charset val="128"/>
      </rPr>
      <t>Ⅰ</t>
    </r>
    <r>
      <rPr>
        <sz val="9"/>
        <rFont val="Arial Narrow"/>
        <family val="2"/>
      </rPr>
      <t>.</t>
    </r>
    <r>
      <rPr>
        <sz val="9"/>
        <rFont val="ＭＳ Ｐゴシック"/>
        <family val="3"/>
        <charset val="128"/>
      </rPr>
      <t>株主資本</t>
    </r>
    <rPh sb="2" eb="4">
      <t>カブヌシ</t>
    </rPh>
    <rPh sb="4" eb="6">
      <t>シホン</t>
    </rPh>
    <phoneticPr fontId="2"/>
  </si>
  <si>
    <r>
      <rPr>
        <sz val="9"/>
        <rFont val="ＭＳ Ｐゴシック"/>
        <family val="3"/>
        <charset val="128"/>
      </rPr>
      <t>　　　資本金</t>
    </r>
    <rPh sb="3" eb="6">
      <t>シホンキン</t>
    </rPh>
    <phoneticPr fontId="2"/>
  </si>
  <si>
    <r>
      <rPr>
        <sz val="9"/>
        <rFont val="ＭＳ Ｐゴシック"/>
        <family val="3"/>
        <charset val="128"/>
      </rPr>
      <t>　　　資本剰余金</t>
    </r>
    <rPh sb="3" eb="5">
      <t>シホン</t>
    </rPh>
    <rPh sb="5" eb="8">
      <t>ジョウヨキン</t>
    </rPh>
    <phoneticPr fontId="2"/>
  </si>
  <si>
    <r>
      <rPr>
        <sz val="9"/>
        <rFont val="ＭＳ Ｐゴシック"/>
        <family val="3"/>
        <charset val="128"/>
      </rPr>
      <t>　　　自己株式</t>
    </r>
    <rPh sb="3" eb="5">
      <t>ジコ</t>
    </rPh>
    <rPh sb="5" eb="7">
      <t>カブシキ</t>
    </rPh>
    <phoneticPr fontId="2"/>
  </si>
  <si>
    <r>
      <rPr>
        <sz val="9"/>
        <rFont val="ＭＳ Ｐゴシック"/>
        <family val="3"/>
        <charset val="128"/>
      </rPr>
      <t>　　　その他有価証券評価差額金</t>
    </r>
    <rPh sb="5" eb="6">
      <t>タ</t>
    </rPh>
    <rPh sb="6" eb="8">
      <t>ユウカ</t>
    </rPh>
    <rPh sb="8" eb="10">
      <t>ショウケン</t>
    </rPh>
    <rPh sb="10" eb="12">
      <t>ヒョウカ</t>
    </rPh>
    <rPh sb="12" eb="14">
      <t>サガク</t>
    </rPh>
    <rPh sb="14" eb="15">
      <t>キン</t>
    </rPh>
    <phoneticPr fontId="2"/>
  </si>
  <si>
    <r>
      <rPr>
        <sz val="9"/>
        <rFont val="ＭＳ Ｐゴシック"/>
        <family val="3"/>
        <charset val="128"/>
      </rPr>
      <t>　　　土地再評価差額金</t>
    </r>
    <rPh sb="3" eb="5">
      <t>トチ</t>
    </rPh>
    <rPh sb="5" eb="8">
      <t>サイヒョウカ</t>
    </rPh>
    <rPh sb="8" eb="10">
      <t>サガク</t>
    </rPh>
    <rPh sb="10" eb="11">
      <t>キン</t>
    </rPh>
    <phoneticPr fontId="2"/>
  </si>
  <si>
    <r>
      <rPr>
        <sz val="9"/>
        <rFont val="ＭＳ Ｐゴシック"/>
        <family val="3"/>
        <charset val="128"/>
      </rPr>
      <t>Ⅲ</t>
    </r>
    <r>
      <rPr>
        <sz val="9"/>
        <rFont val="Arial Narrow"/>
        <family val="2"/>
      </rPr>
      <t>.</t>
    </r>
    <r>
      <rPr>
        <sz val="9"/>
        <rFont val="ＭＳ Ｐゴシック"/>
        <family val="3"/>
        <charset val="128"/>
      </rPr>
      <t>新株予約権</t>
    </r>
    <rPh sb="2" eb="4">
      <t>シンカブ</t>
    </rPh>
    <rPh sb="4" eb="6">
      <t>ヨヤク</t>
    </rPh>
    <rPh sb="6" eb="7">
      <t>ケン</t>
    </rPh>
    <phoneticPr fontId="2"/>
  </si>
  <si>
    <r>
      <rPr>
        <sz val="9"/>
        <rFont val="ＭＳ Ｐゴシック"/>
        <family val="3"/>
        <charset val="128"/>
      </rPr>
      <t>純資産合計</t>
    </r>
    <rPh sb="0" eb="3">
      <t>ジュンシサン</t>
    </rPh>
    <rPh sb="3" eb="5">
      <t>ゴウケイ</t>
    </rPh>
    <phoneticPr fontId="2"/>
  </si>
  <si>
    <t>Gross profit</t>
    <phoneticPr fontId="2"/>
  </si>
  <si>
    <t>Welfare expenses</t>
    <phoneticPr fontId="2"/>
  </si>
  <si>
    <t>Interest income</t>
    <phoneticPr fontId="2"/>
  </si>
  <si>
    <t>Ordinary income</t>
    <phoneticPr fontId="2"/>
  </si>
  <si>
    <t>Others</t>
  </si>
  <si>
    <t>Total Assets</t>
  </si>
  <si>
    <t>Current assets</t>
    <phoneticPr fontId="2"/>
  </si>
  <si>
    <t>Property, plant and equipment</t>
    <phoneticPr fontId="2"/>
  </si>
  <si>
    <t>Current liabilities</t>
    <phoneticPr fontId="2"/>
  </si>
  <si>
    <t>(Net assets)</t>
    <phoneticPr fontId="2"/>
  </si>
  <si>
    <t>Net sales</t>
    <phoneticPr fontId="2"/>
  </si>
  <si>
    <t>Total income taxes</t>
    <phoneticPr fontId="2"/>
  </si>
  <si>
    <t>Sellig, general and administrative expenses</t>
    <phoneticPr fontId="2"/>
  </si>
  <si>
    <t>Dividend income</t>
    <phoneticPr fontId="2"/>
  </si>
  <si>
    <t>Shareholder's equity</t>
    <phoneticPr fontId="2"/>
  </si>
  <si>
    <t>Total Liabilities</t>
  </si>
  <si>
    <t>Capital surplus</t>
  </si>
  <si>
    <t>Retained earnings</t>
  </si>
  <si>
    <t>Share</t>
    <phoneticPr fontId="2"/>
  </si>
  <si>
    <t>Share</t>
  </si>
  <si>
    <t>Total</t>
    <phoneticPr fontId="2"/>
  </si>
  <si>
    <t>Depreciation</t>
    <phoneticPr fontId="2"/>
  </si>
  <si>
    <t>Amortization of goodwill</t>
    <phoneticPr fontId="2"/>
  </si>
  <si>
    <t>(Assets)</t>
    <phoneticPr fontId="2"/>
  </si>
  <si>
    <t>Allowance for doubtful accounts</t>
    <phoneticPr fontId="2"/>
  </si>
  <si>
    <t>Land</t>
    <phoneticPr fontId="2"/>
  </si>
  <si>
    <t>Construction in progress</t>
    <phoneticPr fontId="2"/>
  </si>
  <si>
    <t>Investments and other assets</t>
    <phoneticPr fontId="2"/>
  </si>
  <si>
    <t>(Liabilities)</t>
    <phoneticPr fontId="2"/>
  </si>
  <si>
    <t>Notes and accounts payable-trade</t>
    <phoneticPr fontId="2"/>
  </si>
  <si>
    <t>Income taxes payable</t>
    <phoneticPr fontId="2"/>
  </si>
  <si>
    <t>Total net assets</t>
    <phoneticPr fontId="2"/>
  </si>
  <si>
    <t>Total liabilities and net assets</t>
    <phoneticPr fontId="2"/>
  </si>
  <si>
    <t>Cost of sales</t>
    <phoneticPr fontId="2"/>
  </si>
  <si>
    <t>金額</t>
    <rPh sb="0" eb="2">
      <t>キンガク</t>
    </rPh>
    <phoneticPr fontId="2"/>
  </si>
  <si>
    <t>②その他</t>
    <rPh sb="3" eb="4">
      <t>タ</t>
    </rPh>
    <phoneticPr fontId="2"/>
  </si>
  <si>
    <r>
      <rPr>
        <sz val="9"/>
        <rFont val="ＭＳ Ｐゴシック"/>
        <family val="3"/>
        <charset val="128"/>
      </rPr>
      <t>Ⅰ</t>
    </r>
    <r>
      <rPr>
        <sz val="9"/>
        <rFont val="Arial Narrow"/>
        <family val="2"/>
      </rPr>
      <t>.</t>
    </r>
    <r>
      <rPr>
        <sz val="9"/>
        <rFont val="ＭＳ Ｐゴシック"/>
        <family val="3"/>
        <charset val="128"/>
      </rPr>
      <t>営業活動によるキャッシュフロー</t>
    </r>
    <rPh sb="2" eb="4">
      <t>エイギョウ</t>
    </rPh>
    <rPh sb="4" eb="6">
      <t>カツドウ</t>
    </rPh>
    <phoneticPr fontId="2"/>
  </si>
  <si>
    <r>
      <rPr>
        <sz val="9"/>
        <rFont val="ＭＳ Ｐゴシック"/>
        <family val="3"/>
        <charset val="128"/>
      </rPr>
      <t>減価償却費</t>
    </r>
    <rPh sb="0" eb="2">
      <t>ゲンカ</t>
    </rPh>
    <rPh sb="2" eb="4">
      <t>ショウキャク</t>
    </rPh>
    <rPh sb="4" eb="5">
      <t>ヒ</t>
    </rPh>
    <phoneticPr fontId="2"/>
  </si>
  <si>
    <r>
      <rPr>
        <sz val="9"/>
        <rFont val="ＭＳ Ｐゴシック"/>
        <family val="3"/>
        <charset val="128"/>
      </rPr>
      <t>減損損失</t>
    </r>
    <rPh sb="0" eb="2">
      <t>ゲンソン</t>
    </rPh>
    <rPh sb="2" eb="4">
      <t>ソンシツ</t>
    </rPh>
    <phoneticPr fontId="2"/>
  </si>
  <si>
    <r>
      <rPr>
        <sz val="9"/>
        <rFont val="ＭＳ Ｐゴシック"/>
        <family val="3"/>
        <charset val="128"/>
      </rPr>
      <t>その他の営業活動によるキャッシュフロー</t>
    </r>
    <rPh sb="2" eb="3">
      <t>タ</t>
    </rPh>
    <rPh sb="4" eb="6">
      <t>エイギョウ</t>
    </rPh>
    <rPh sb="6" eb="8">
      <t>カツドウ</t>
    </rPh>
    <phoneticPr fontId="2"/>
  </si>
  <si>
    <r>
      <rPr>
        <sz val="9"/>
        <rFont val="ＭＳ Ｐゴシック"/>
        <family val="3"/>
        <charset val="128"/>
      </rPr>
      <t>小計</t>
    </r>
    <rPh sb="0" eb="2">
      <t>ショウケイ</t>
    </rPh>
    <phoneticPr fontId="2"/>
  </si>
  <si>
    <r>
      <rPr>
        <sz val="9"/>
        <rFont val="ＭＳ Ｐゴシック"/>
        <family val="3"/>
        <charset val="128"/>
      </rPr>
      <t>利息の支払額</t>
    </r>
    <rPh sb="0" eb="2">
      <t>リソク</t>
    </rPh>
    <rPh sb="3" eb="5">
      <t>シハライ</t>
    </rPh>
    <rPh sb="5" eb="6">
      <t>ガク</t>
    </rPh>
    <phoneticPr fontId="2"/>
  </si>
  <si>
    <r>
      <rPr>
        <sz val="9"/>
        <rFont val="ＭＳ Ｐゴシック"/>
        <family val="3"/>
        <charset val="128"/>
      </rPr>
      <t>法人税等の支払額</t>
    </r>
    <rPh sb="0" eb="3">
      <t>ホウジンゼイ</t>
    </rPh>
    <rPh sb="3" eb="4">
      <t>トウ</t>
    </rPh>
    <rPh sb="5" eb="7">
      <t>シハライ</t>
    </rPh>
    <rPh sb="7" eb="8">
      <t>ガク</t>
    </rPh>
    <phoneticPr fontId="2"/>
  </si>
  <si>
    <r>
      <rPr>
        <sz val="9"/>
        <rFont val="ＭＳ Ｐゴシック"/>
        <family val="3"/>
        <charset val="128"/>
      </rPr>
      <t>その他</t>
    </r>
    <rPh sb="2" eb="3">
      <t>タ</t>
    </rPh>
    <phoneticPr fontId="2"/>
  </si>
  <si>
    <r>
      <rPr>
        <sz val="9"/>
        <rFont val="ＭＳ Ｐゴシック"/>
        <family val="3"/>
        <charset val="128"/>
      </rPr>
      <t>営業活動によるキャッシュフロー</t>
    </r>
    <rPh sb="0" eb="2">
      <t>エイギョウ</t>
    </rPh>
    <rPh sb="2" eb="4">
      <t>カツドウ</t>
    </rPh>
    <phoneticPr fontId="2"/>
  </si>
  <si>
    <r>
      <rPr>
        <sz val="9"/>
        <rFont val="ＭＳ Ｐゴシック"/>
        <family val="3"/>
        <charset val="128"/>
      </rPr>
      <t>Ⅱ</t>
    </r>
    <r>
      <rPr>
        <sz val="9"/>
        <rFont val="Arial Narrow"/>
        <family val="2"/>
      </rPr>
      <t>.</t>
    </r>
    <r>
      <rPr>
        <sz val="9"/>
        <rFont val="ＭＳ Ｐゴシック"/>
        <family val="3"/>
        <charset val="128"/>
      </rPr>
      <t>投資活動によるキャッシュフロー</t>
    </r>
    <rPh sb="2" eb="4">
      <t>トウシ</t>
    </rPh>
    <rPh sb="4" eb="6">
      <t>カツドウ</t>
    </rPh>
    <phoneticPr fontId="2"/>
  </si>
  <si>
    <r>
      <rPr>
        <sz val="9"/>
        <rFont val="ＭＳ Ｐゴシック"/>
        <family val="3"/>
        <charset val="128"/>
      </rPr>
      <t>定期預金の預入による支出</t>
    </r>
    <rPh sb="0" eb="2">
      <t>テイキ</t>
    </rPh>
    <rPh sb="2" eb="4">
      <t>ヨキン</t>
    </rPh>
    <rPh sb="5" eb="6">
      <t>アズ</t>
    </rPh>
    <rPh sb="6" eb="7">
      <t>イ</t>
    </rPh>
    <rPh sb="10" eb="12">
      <t>シシュツ</t>
    </rPh>
    <phoneticPr fontId="2"/>
  </si>
  <si>
    <r>
      <rPr>
        <sz val="9"/>
        <rFont val="ＭＳ Ｐゴシック"/>
        <family val="3"/>
        <charset val="128"/>
      </rPr>
      <t>定期預金の払戻による収入</t>
    </r>
    <rPh sb="0" eb="2">
      <t>テイキ</t>
    </rPh>
    <rPh sb="2" eb="4">
      <t>ヨキン</t>
    </rPh>
    <rPh sb="5" eb="7">
      <t>ハライモドシ</t>
    </rPh>
    <rPh sb="10" eb="12">
      <t>シュウニュウ</t>
    </rPh>
    <phoneticPr fontId="2"/>
  </si>
  <si>
    <r>
      <rPr>
        <sz val="9"/>
        <rFont val="ＭＳ Ｐゴシック"/>
        <family val="3"/>
        <charset val="128"/>
      </rPr>
      <t>無形固定資産の取得による支出</t>
    </r>
    <rPh sb="0" eb="2">
      <t>ムケイ</t>
    </rPh>
    <rPh sb="2" eb="4">
      <t>コテイ</t>
    </rPh>
    <rPh sb="4" eb="6">
      <t>シサン</t>
    </rPh>
    <rPh sb="7" eb="9">
      <t>シュトク</t>
    </rPh>
    <rPh sb="12" eb="14">
      <t>シシュツ</t>
    </rPh>
    <phoneticPr fontId="2"/>
  </si>
  <si>
    <r>
      <rPr>
        <sz val="9"/>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</si>
  <si>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9"/>
        <rFont val="ＭＳ Ｐゴシック"/>
        <family val="3"/>
        <charset val="128"/>
      </rPr>
      <t>関係会社株式の取得による支出</t>
    </r>
    <rPh sb="0" eb="2">
      <t>カンケイ</t>
    </rPh>
    <rPh sb="2" eb="4">
      <t>ガイシャ</t>
    </rPh>
    <rPh sb="4" eb="6">
      <t>カブシキ</t>
    </rPh>
    <rPh sb="7" eb="9">
      <t>シュトク</t>
    </rPh>
    <rPh sb="12" eb="14">
      <t>シシュツ</t>
    </rPh>
    <phoneticPr fontId="2"/>
  </si>
  <si>
    <r>
      <rPr>
        <sz val="9"/>
        <rFont val="ＭＳ Ｐゴシック"/>
        <family val="3"/>
        <charset val="128"/>
      </rPr>
      <t>貸付金の回収による収入</t>
    </r>
    <rPh sb="0" eb="2">
      <t>カシツケ</t>
    </rPh>
    <rPh sb="2" eb="3">
      <t>キン</t>
    </rPh>
    <rPh sb="4" eb="6">
      <t>カイシュウ</t>
    </rPh>
    <rPh sb="9" eb="11">
      <t>シュウニュウ</t>
    </rPh>
    <phoneticPr fontId="2"/>
  </si>
  <si>
    <r>
      <rPr>
        <sz val="9"/>
        <rFont val="ＭＳ Ｐゴシック"/>
        <family val="3"/>
        <charset val="128"/>
      </rPr>
      <t>その他の投資活動によるキャッシュフロー</t>
    </r>
    <rPh sb="2" eb="3">
      <t>タ</t>
    </rPh>
    <rPh sb="4" eb="6">
      <t>トウシ</t>
    </rPh>
    <rPh sb="6" eb="8">
      <t>カツドウ</t>
    </rPh>
    <phoneticPr fontId="2"/>
  </si>
  <si>
    <r>
      <rPr>
        <sz val="9"/>
        <rFont val="ＭＳ Ｐゴシック"/>
        <family val="3"/>
        <charset val="128"/>
      </rPr>
      <t>投資活動によるキャッシュフロー</t>
    </r>
    <rPh sb="0" eb="2">
      <t>トウシ</t>
    </rPh>
    <rPh sb="2" eb="4">
      <t>カツドウ</t>
    </rPh>
    <phoneticPr fontId="2"/>
  </si>
  <si>
    <r>
      <rPr>
        <sz val="9"/>
        <rFont val="ＭＳ Ｐゴシック"/>
        <family val="3"/>
        <charset val="128"/>
      </rPr>
      <t>Ⅲ</t>
    </r>
    <r>
      <rPr>
        <sz val="9"/>
        <rFont val="Arial Narrow"/>
        <family val="2"/>
      </rPr>
      <t>.</t>
    </r>
    <r>
      <rPr>
        <sz val="9"/>
        <rFont val="ＭＳ Ｐゴシック"/>
        <family val="3"/>
        <charset val="128"/>
      </rPr>
      <t>財務活動によるキャッシュフロー</t>
    </r>
    <rPh sb="2" eb="4">
      <t>ザイム</t>
    </rPh>
    <rPh sb="4" eb="6">
      <t>カツドウ</t>
    </rPh>
    <phoneticPr fontId="2"/>
  </si>
  <si>
    <r>
      <rPr>
        <sz val="9"/>
        <rFont val="ＭＳ Ｐゴシック"/>
        <family val="3"/>
        <charset val="128"/>
      </rPr>
      <t>配当金の支払額</t>
    </r>
    <rPh sb="0" eb="3">
      <t>ハイトウキン</t>
    </rPh>
    <rPh sb="4" eb="6">
      <t>シハライ</t>
    </rPh>
    <rPh sb="6" eb="7">
      <t>ガク</t>
    </rPh>
    <phoneticPr fontId="2"/>
  </si>
  <si>
    <r>
      <rPr>
        <sz val="9"/>
        <rFont val="ＭＳ Ｐゴシック"/>
        <family val="3"/>
        <charset val="128"/>
      </rPr>
      <t>その他の財務活動によるキャッシュフロー</t>
    </r>
    <rPh sb="2" eb="3">
      <t>タ</t>
    </rPh>
    <rPh sb="4" eb="6">
      <t>ザイム</t>
    </rPh>
    <rPh sb="6" eb="8">
      <t>カツドウ</t>
    </rPh>
    <phoneticPr fontId="2"/>
  </si>
  <si>
    <r>
      <rPr>
        <sz val="9"/>
        <rFont val="ＭＳ Ｐゴシック"/>
        <family val="3"/>
        <charset val="128"/>
      </rPr>
      <t>財務活動によるキャッシュフロー</t>
    </r>
    <rPh sb="0" eb="2">
      <t>ザイム</t>
    </rPh>
    <rPh sb="2" eb="4">
      <t>カツドウ</t>
    </rPh>
    <phoneticPr fontId="2"/>
  </si>
  <si>
    <r>
      <rPr>
        <sz val="9"/>
        <rFont val="ＭＳ Ｐゴシック"/>
        <family val="3"/>
        <charset val="128"/>
      </rPr>
      <t>（資産の部）</t>
    </r>
    <rPh sb="1" eb="3">
      <t>シサン</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</si>
  <si>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流動資産</t>
    </r>
    <rPh sb="2" eb="4">
      <t>リュウドウ</t>
    </rPh>
    <rPh sb="4" eb="6">
      <t>シサン</t>
    </rPh>
    <phoneticPr fontId="2"/>
  </si>
  <si>
    <r>
      <t>1.</t>
    </r>
    <r>
      <rPr>
        <sz val="9"/>
        <rFont val="ＭＳ Ｐゴシック"/>
        <family val="3"/>
        <charset val="128"/>
      </rPr>
      <t>現金及び預金</t>
    </r>
    <rPh sb="2" eb="4">
      <t>ゲンキン</t>
    </rPh>
    <rPh sb="4" eb="5">
      <t>オヨ</t>
    </rPh>
    <rPh sb="6" eb="8">
      <t>ヨキン</t>
    </rPh>
    <phoneticPr fontId="2"/>
  </si>
  <si>
    <r>
      <t>2.</t>
    </r>
    <r>
      <rPr>
        <sz val="9"/>
        <rFont val="ＭＳ Ｐゴシック"/>
        <family val="3"/>
        <charset val="128"/>
      </rPr>
      <t>受取手形及び売掛金</t>
    </r>
    <rPh sb="2" eb="4">
      <t>ウケトリ</t>
    </rPh>
    <rPh sb="4" eb="6">
      <t>テガタ</t>
    </rPh>
    <rPh sb="6" eb="7">
      <t>オヨ</t>
    </rPh>
    <rPh sb="8" eb="10">
      <t>ウリガケ</t>
    </rPh>
    <rPh sb="10" eb="11">
      <t>キン</t>
    </rPh>
    <phoneticPr fontId="2"/>
  </si>
  <si>
    <r>
      <rPr>
        <sz val="9"/>
        <rFont val="ＭＳ Ｐゴシック"/>
        <family val="3"/>
        <charset val="128"/>
      </rPr>
      <t>貸倒引当金</t>
    </r>
    <rPh sb="0" eb="2">
      <t>カシダオレ</t>
    </rPh>
    <rPh sb="2" eb="4">
      <t>ヒキアテ</t>
    </rPh>
    <rPh sb="4" eb="5">
      <t>キン</t>
    </rPh>
    <phoneticPr fontId="2"/>
  </si>
  <si>
    <r>
      <rPr>
        <sz val="9"/>
        <rFont val="ＭＳ Ｐゴシック"/>
        <family val="3"/>
        <charset val="128"/>
      </rPr>
      <t>Ⅱ</t>
    </r>
    <r>
      <rPr>
        <sz val="9"/>
        <rFont val="Arial Narrow"/>
        <family val="2"/>
      </rPr>
      <t>.</t>
    </r>
    <r>
      <rPr>
        <sz val="9"/>
        <rFont val="ＭＳ Ｐゴシック"/>
        <family val="3"/>
        <charset val="128"/>
      </rPr>
      <t>固定資産</t>
    </r>
    <rPh sb="2" eb="4">
      <t>コテイ</t>
    </rPh>
    <rPh sb="4" eb="6">
      <t>シサン</t>
    </rPh>
    <phoneticPr fontId="2"/>
  </si>
  <si>
    <r>
      <t>1.</t>
    </r>
    <r>
      <rPr>
        <sz val="9"/>
        <rFont val="ＭＳ Ｐゴシック"/>
        <family val="3"/>
        <charset val="128"/>
      </rPr>
      <t>有形固定資産</t>
    </r>
    <rPh sb="2" eb="4">
      <t>ユウケイ</t>
    </rPh>
    <rPh sb="4" eb="6">
      <t>コテイ</t>
    </rPh>
    <rPh sb="6" eb="8">
      <t>シサン</t>
    </rPh>
    <phoneticPr fontId="2"/>
  </si>
  <si>
    <r>
      <t>2.</t>
    </r>
    <r>
      <rPr>
        <sz val="9"/>
        <rFont val="ＭＳ Ｐゴシック"/>
        <family val="3"/>
        <charset val="128"/>
      </rPr>
      <t>無形固定資産</t>
    </r>
    <rPh sb="2" eb="4">
      <t>ムケイ</t>
    </rPh>
    <rPh sb="4" eb="6">
      <t>コテイ</t>
    </rPh>
    <rPh sb="6" eb="8">
      <t>シサン</t>
    </rPh>
    <phoneticPr fontId="2"/>
  </si>
  <si>
    <r>
      <t>3.</t>
    </r>
    <r>
      <rPr>
        <sz val="9"/>
        <rFont val="ＭＳ Ｐゴシック"/>
        <family val="3"/>
        <charset val="128"/>
      </rPr>
      <t>投資その他の資産</t>
    </r>
    <rPh sb="2" eb="4">
      <t>トウシ</t>
    </rPh>
    <rPh sb="6" eb="7">
      <t>タ</t>
    </rPh>
    <rPh sb="8" eb="10">
      <t>シサン</t>
    </rPh>
    <phoneticPr fontId="2"/>
  </si>
  <si>
    <r>
      <rPr>
        <sz val="9"/>
        <rFont val="ＭＳ Ｐゴシック"/>
        <family val="3"/>
        <charset val="128"/>
      </rPr>
      <t>①投資有価証券</t>
    </r>
    <rPh sb="1" eb="3">
      <t>トウシ</t>
    </rPh>
    <rPh sb="3" eb="5">
      <t>ユウカ</t>
    </rPh>
    <rPh sb="5" eb="7">
      <t>ショウケン</t>
    </rPh>
    <phoneticPr fontId="2"/>
  </si>
  <si>
    <r>
      <rPr>
        <sz val="9"/>
        <rFont val="ＭＳ Ｐゴシック"/>
        <family val="3"/>
        <charset val="128"/>
      </rPr>
      <t>資産合計</t>
    </r>
    <rPh sb="0" eb="2">
      <t>シサン</t>
    </rPh>
    <rPh sb="2" eb="4">
      <t>ゴウケイ</t>
    </rPh>
    <phoneticPr fontId="2"/>
  </si>
  <si>
    <r>
      <rPr>
        <sz val="9"/>
        <rFont val="ＭＳ Ｐゴシック"/>
        <family val="3"/>
        <charset val="128"/>
      </rPr>
      <t>（負債の部）</t>
    </r>
    <rPh sb="1" eb="3">
      <t>フサイ</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</si>
  <si>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流動負債</t>
    </r>
    <rPh sb="2" eb="4">
      <t>リュウドウ</t>
    </rPh>
    <rPh sb="4" eb="6">
      <t>フサイ</t>
    </rPh>
    <phoneticPr fontId="2"/>
  </si>
  <si>
    <r>
      <t>1.</t>
    </r>
    <r>
      <rPr>
        <sz val="9"/>
        <rFont val="ＭＳ Ｐゴシック"/>
        <family val="3"/>
        <charset val="128"/>
      </rPr>
      <t>支払手形及び買掛金</t>
    </r>
    <rPh sb="2" eb="4">
      <t>シハライ</t>
    </rPh>
    <rPh sb="4" eb="6">
      <t>テガタ</t>
    </rPh>
    <rPh sb="6" eb="7">
      <t>オヨ</t>
    </rPh>
    <rPh sb="8" eb="11">
      <t>カイカケキン</t>
    </rPh>
    <phoneticPr fontId="2"/>
  </si>
  <si>
    <r>
      <t>2.</t>
    </r>
    <r>
      <rPr>
        <sz val="9"/>
        <rFont val="ＭＳ Ｐゴシック"/>
        <family val="3"/>
        <charset val="128"/>
      </rPr>
      <t>短期借入金</t>
    </r>
    <rPh sb="2" eb="4">
      <t>タンキ</t>
    </rPh>
    <rPh sb="4" eb="5">
      <t>シャク</t>
    </rPh>
    <rPh sb="5" eb="7">
      <t>ニュウキン</t>
    </rPh>
    <phoneticPr fontId="2"/>
  </si>
  <si>
    <r>
      <rPr>
        <sz val="9"/>
        <rFont val="ＭＳ Ｐゴシック"/>
        <family val="3"/>
        <charset val="128"/>
      </rPr>
      <t>Ⅱ</t>
    </r>
    <r>
      <rPr>
        <sz val="9"/>
        <rFont val="Arial Narrow"/>
        <family val="2"/>
      </rPr>
      <t>.</t>
    </r>
    <r>
      <rPr>
        <sz val="9"/>
        <rFont val="ＭＳ Ｐゴシック"/>
        <family val="3"/>
        <charset val="128"/>
      </rPr>
      <t>固定負債</t>
    </r>
    <rPh sb="2" eb="4">
      <t>コテイ</t>
    </rPh>
    <rPh sb="4" eb="6">
      <t>フサイ</t>
    </rPh>
    <phoneticPr fontId="2"/>
  </si>
  <si>
    <r>
      <t>1.</t>
    </r>
    <r>
      <rPr>
        <sz val="9"/>
        <rFont val="ＭＳ Ｐゴシック"/>
        <family val="3"/>
        <charset val="128"/>
      </rPr>
      <t>社債</t>
    </r>
    <rPh sb="2" eb="4">
      <t>シャサイ</t>
    </rPh>
    <phoneticPr fontId="2"/>
  </si>
  <si>
    <t>Bonds payable</t>
    <phoneticPr fontId="2"/>
  </si>
  <si>
    <r>
      <t>2.</t>
    </r>
    <r>
      <rPr>
        <sz val="9"/>
        <rFont val="ＭＳ Ｐゴシック"/>
        <family val="3"/>
        <charset val="128"/>
      </rPr>
      <t>長期借入金</t>
    </r>
    <rPh sb="2" eb="4">
      <t>チョウキ</t>
    </rPh>
    <rPh sb="4" eb="5">
      <t>シャク</t>
    </rPh>
    <rPh sb="5" eb="7">
      <t>ニュウキン</t>
    </rPh>
    <phoneticPr fontId="2"/>
  </si>
  <si>
    <t>Deferred tax liabilities</t>
    <phoneticPr fontId="2"/>
  </si>
  <si>
    <r>
      <rPr>
        <sz val="9"/>
        <rFont val="ＭＳ Ｐゴシック"/>
        <family val="3"/>
        <charset val="128"/>
      </rPr>
      <t>負債合計</t>
    </r>
    <rPh sb="0" eb="2">
      <t>フサイ</t>
    </rPh>
    <rPh sb="2" eb="4">
      <t>ゴウケイ</t>
    </rPh>
    <phoneticPr fontId="2"/>
  </si>
  <si>
    <t>Intangible assets</t>
    <phoneticPr fontId="2"/>
  </si>
  <si>
    <t>Provision for bonuses</t>
    <phoneticPr fontId="2"/>
  </si>
  <si>
    <t>Valuation difference on available-for-sale securities</t>
    <phoneticPr fontId="2"/>
  </si>
  <si>
    <t>Revaluation reserve for land</t>
    <phoneticPr fontId="2"/>
  </si>
  <si>
    <t>Rent expenses</t>
    <phoneticPr fontId="2"/>
  </si>
  <si>
    <t>Income taxes-currents</t>
    <phoneticPr fontId="2"/>
  </si>
  <si>
    <t>Cash and deposit</t>
    <phoneticPr fontId="2"/>
  </si>
  <si>
    <t>Merchandise and finished goods</t>
    <phoneticPr fontId="2"/>
  </si>
  <si>
    <t>Extraordinary income</t>
    <phoneticPr fontId="2"/>
  </si>
  <si>
    <t>Income taxes-deferred</t>
    <phoneticPr fontId="2"/>
  </si>
  <si>
    <t>Notes and accounts 
receivable-trade</t>
    <phoneticPr fontId="2"/>
  </si>
  <si>
    <r>
      <rPr>
        <sz val="9"/>
        <rFont val="ＭＳ Ｐゴシック"/>
        <family val="3"/>
        <charset val="128"/>
      </rPr>
      <t>のれん償却額</t>
    </r>
    <rPh sb="3" eb="6">
      <t>ショウキャクガク</t>
    </rPh>
    <phoneticPr fontId="2"/>
  </si>
  <si>
    <r>
      <rPr>
        <sz val="9"/>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</si>
  <si>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9"/>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</si>
  <si>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9"/>
        <rFont val="ＭＳ Ｐゴシック"/>
        <family val="3"/>
        <charset val="128"/>
      </rPr>
      <t>長期借入金の返済による支出</t>
    </r>
    <rPh sb="0" eb="2">
      <t>チョウキ</t>
    </rPh>
    <rPh sb="2" eb="3">
      <t>シャク</t>
    </rPh>
    <rPh sb="3" eb="5">
      <t>ニュウキン</t>
    </rPh>
    <rPh sb="6" eb="8">
      <t>ヘンサイ</t>
    </rPh>
    <rPh sb="11" eb="13">
      <t>シシュツ</t>
    </rPh>
    <phoneticPr fontId="2"/>
  </si>
  <si>
    <r>
      <rPr>
        <sz val="9"/>
        <rFont val="ＭＳ Ｐゴシック"/>
        <family val="3"/>
        <charset val="128"/>
      </rPr>
      <t>自己株式の取得による支出</t>
    </r>
    <rPh sb="0" eb="2">
      <t>ジコ</t>
    </rPh>
    <rPh sb="2" eb="4">
      <t>カブシキ</t>
    </rPh>
    <rPh sb="5" eb="7">
      <t>シュトク</t>
    </rPh>
    <rPh sb="10" eb="12">
      <t>シシュツ</t>
    </rPh>
    <phoneticPr fontId="2"/>
  </si>
  <si>
    <r>
      <rPr>
        <sz val="9"/>
        <rFont val="ＭＳ Ｐゴシック"/>
        <family val="3"/>
        <charset val="128"/>
      </rPr>
      <t>Ⅱ</t>
    </r>
    <r>
      <rPr>
        <sz val="9"/>
        <rFont val="Arial Narrow"/>
        <family val="2"/>
      </rPr>
      <t>.</t>
    </r>
    <r>
      <rPr>
        <sz val="9"/>
        <rFont val="ＭＳ Ｐゴシック"/>
        <family val="3"/>
        <charset val="128"/>
      </rPr>
      <t>その他の包括利益累計額</t>
    </r>
    <rPh sb="12" eb="13">
      <t>ガク</t>
    </rPh>
    <phoneticPr fontId="2"/>
  </si>
  <si>
    <t>Accumulated other comprehensive income</t>
    <phoneticPr fontId="2"/>
  </si>
  <si>
    <t>売上総利益</t>
  </si>
  <si>
    <t>営業利益</t>
  </si>
  <si>
    <t>経常利益</t>
  </si>
  <si>
    <t>当期純利益</t>
  </si>
  <si>
    <t>総資産</t>
  </si>
  <si>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</si>
  <si>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r>
      <rPr>
        <sz val="9"/>
        <rFont val="ＭＳ Ｐゴシック"/>
        <family val="3"/>
        <charset val="128"/>
      </rPr>
      <t>Ⅵ</t>
    </r>
    <r>
      <rPr>
        <sz val="9"/>
        <rFont val="Arial Narrow"/>
        <family val="2"/>
      </rPr>
      <t>.</t>
    </r>
    <r>
      <rPr>
        <sz val="9"/>
        <rFont val="ＭＳ Ｐゴシック"/>
        <family val="3"/>
        <charset val="128"/>
      </rPr>
      <t>現金及び現金同等物の期首残高</t>
    </r>
    <rPh sb="2" eb="4">
      <t>ゲンキン</t>
    </rPh>
    <rPh sb="4" eb="5">
      <t>オヨ</t>
    </rPh>
    <rPh sb="6" eb="8">
      <t>ゲンキン</t>
    </rPh>
    <rPh sb="8" eb="10">
      <t>ドウトウ</t>
    </rPh>
    <rPh sb="10" eb="11">
      <t>ブツ</t>
    </rPh>
    <rPh sb="12" eb="14">
      <t>キシュ</t>
    </rPh>
    <rPh sb="14" eb="16">
      <t>ザンダカ</t>
    </rPh>
    <phoneticPr fontId="2"/>
  </si>
  <si>
    <t>Securities</t>
    <phoneticPr fontId="2"/>
  </si>
  <si>
    <t>社債の発行による収入</t>
    <rPh sb="0" eb="2">
      <t>シャサイ</t>
    </rPh>
    <rPh sb="3" eb="5">
      <t>ハッコウ</t>
    </rPh>
    <rPh sb="8" eb="10">
      <t>シュウニュウ</t>
    </rPh>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</si>
  <si>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</si>
  <si>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Personnel expenses</t>
    <phoneticPr fontId="2"/>
  </si>
  <si>
    <t>Freightage &amp; packing expenses</t>
    <phoneticPr fontId="2"/>
  </si>
  <si>
    <t>Depreciation</t>
    <phoneticPr fontId="2"/>
  </si>
  <si>
    <t>Amotrtization of goodwill</t>
    <phoneticPr fontId="2"/>
  </si>
  <si>
    <t>Rental of machinery and equipment</t>
    <phoneticPr fontId="2"/>
  </si>
  <si>
    <t>Loss on valuation of investment securities</t>
    <phoneticPr fontId="2"/>
  </si>
  <si>
    <t>負債純資産合計</t>
    <rPh sb="0" eb="2">
      <t>フサイ</t>
    </rPh>
    <rPh sb="2" eb="5">
      <t>ジュンシサン</t>
    </rPh>
    <rPh sb="5" eb="7">
      <t>ゴウケイ</t>
    </rPh>
    <phoneticPr fontId="2"/>
  </si>
  <si>
    <t>貸倒引当金</t>
    <rPh sb="0" eb="2">
      <t>カシダオレ</t>
    </rPh>
    <rPh sb="2" eb="4">
      <t>ヒキアテ</t>
    </rPh>
    <rPh sb="4" eb="5">
      <t>キン</t>
    </rPh>
    <phoneticPr fontId="2"/>
  </si>
  <si>
    <t>医療業界向けインターネットシステム開発・販売業</t>
    <rPh sb="22" eb="23">
      <t>ギョウ</t>
    </rPh>
    <phoneticPr fontId="2"/>
  </si>
  <si>
    <t>医薬品に関するインターネット事業</t>
    <rPh sb="4" eb="5">
      <t>カン</t>
    </rPh>
    <rPh sb="14" eb="16">
      <t>ジギョウ</t>
    </rPh>
    <phoneticPr fontId="2"/>
  </si>
  <si>
    <r>
      <t>3.</t>
    </r>
    <r>
      <rPr>
        <sz val="9"/>
        <rFont val="ＭＳ Ｐゴシック"/>
        <family val="3"/>
        <charset val="128"/>
      </rPr>
      <t>退職給付に係る負債</t>
    </r>
    <rPh sb="2" eb="4">
      <t>タイショク</t>
    </rPh>
    <rPh sb="4" eb="6">
      <t>キュウフ</t>
    </rPh>
    <rPh sb="7" eb="8">
      <t>カカ</t>
    </rPh>
    <rPh sb="9" eb="11">
      <t>フサイ</t>
    </rPh>
    <phoneticPr fontId="2"/>
  </si>
  <si>
    <r>
      <t>4.</t>
    </r>
    <r>
      <rPr>
        <sz val="9"/>
        <rFont val="ＭＳ Ｐゴシック"/>
        <family val="3"/>
        <charset val="128"/>
      </rPr>
      <t>繰延税金負債</t>
    </r>
    <rPh sb="2" eb="4">
      <t>クリノベ</t>
    </rPh>
    <rPh sb="4" eb="6">
      <t>ゼイキン</t>
    </rPh>
    <rPh sb="6" eb="8">
      <t>フサイ</t>
    </rPh>
    <phoneticPr fontId="2"/>
  </si>
  <si>
    <r>
      <t>5.</t>
    </r>
    <r>
      <rPr>
        <sz val="9"/>
        <rFont val="ＭＳ Ｐゴシック"/>
        <family val="3"/>
        <charset val="128"/>
      </rPr>
      <t>資産除去債務</t>
    </r>
    <rPh sb="2" eb="4">
      <t>シサン</t>
    </rPh>
    <rPh sb="4" eb="6">
      <t>ジョキョ</t>
    </rPh>
    <rPh sb="6" eb="8">
      <t>サイム</t>
    </rPh>
    <phoneticPr fontId="2"/>
  </si>
  <si>
    <t>Selling, general and administrative expenses</t>
    <phoneticPr fontId="2"/>
  </si>
  <si>
    <r>
      <rPr>
        <sz val="10"/>
        <rFont val="ＭＳ Ｐゴシック"/>
        <family val="3"/>
        <charset val="128"/>
      </rPr>
      <t>事業内容</t>
    </r>
    <phoneticPr fontId="2"/>
  </si>
  <si>
    <r>
      <rPr>
        <sz val="10"/>
        <rFont val="ＭＳ Ｐゴシック"/>
        <family val="3"/>
        <charset val="128"/>
      </rPr>
      <t>その他の経営指標</t>
    </r>
    <rPh sb="2" eb="3">
      <t>タ</t>
    </rPh>
    <rPh sb="4" eb="6">
      <t>ケイエイ</t>
    </rPh>
    <rPh sb="6" eb="8">
      <t>シヒョウ</t>
    </rPh>
    <phoneticPr fontId="2"/>
  </si>
  <si>
    <r>
      <rPr>
        <sz val="10"/>
        <rFont val="ＭＳ Ｐゴシック"/>
        <family val="3"/>
        <charset val="128"/>
      </rPr>
      <t>財務諸表（中間連結貸借対照表）</t>
    </r>
    <rPh sb="0" eb="2">
      <t>ザイム</t>
    </rPh>
    <rPh sb="2" eb="4">
      <t>ショヒョウ</t>
    </rPh>
    <rPh sb="5" eb="7">
      <t>チュウカン</t>
    </rPh>
    <rPh sb="7" eb="9">
      <t>レンケツ</t>
    </rPh>
    <rPh sb="9" eb="11">
      <t>タイシャク</t>
    </rPh>
    <rPh sb="11" eb="14">
      <t>タイショウヒョウ</t>
    </rPh>
    <phoneticPr fontId="2"/>
  </si>
  <si>
    <r>
      <rPr>
        <sz val="10"/>
        <rFont val="ＭＳ Ｐゴシック"/>
        <family val="3"/>
        <charset val="128"/>
      </rPr>
      <t>財務諸表（中間連結損益計算書）</t>
    </r>
    <rPh sb="0" eb="2">
      <t>ザイム</t>
    </rPh>
    <rPh sb="2" eb="4">
      <t>ショヒョウ</t>
    </rPh>
    <rPh sb="5" eb="7">
      <t>チュウカン</t>
    </rPh>
    <rPh sb="7" eb="9">
      <t>レンケツ</t>
    </rPh>
    <rPh sb="9" eb="11">
      <t>ソンエキ</t>
    </rPh>
    <rPh sb="11" eb="14">
      <t>ケイサンショ</t>
    </rPh>
    <phoneticPr fontId="2"/>
  </si>
  <si>
    <r>
      <rPr>
        <sz val="10"/>
        <rFont val="ＭＳ Ｐゴシック"/>
        <family val="3"/>
        <charset val="128"/>
      </rPr>
      <t>財務諸表（中間連結キャッシュフロー計算書）</t>
    </r>
    <rPh sb="0" eb="2">
      <t>ザイム</t>
    </rPh>
    <rPh sb="2" eb="4">
      <t>ショヒョウ</t>
    </rPh>
    <rPh sb="5" eb="7">
      <t>チュウカン</t>
    </rPh>
    <rPh sb="7" eb="9">
      <t>レンケツ</t>
    </rPh>
    <rPh sb="17" eb="20">
      <t>ケイサンショ</t>
    </rPh>
    <phoneticPr fontId="2"/>
  </si>
  <si>
    <r>
      <rPr>
        <b/>
        <sz val="10"/>
        <color indexed="9"/>
        <rFont val="ＭＳ Ｐゴシック"/>
        <family val="3"/>
        <charset val="128"/>
      </rPr>
      <t>目次｜</t>
    </r>
    <r>
      <rPr>
        <b/>
        <sz val="10"/>
        <color indexed="9"/>
        <rFont val="Arial Narrow"/>
        <family val="2"/>
      </rPr>
      <t>Contents</t>
    </r>
    <phoneticPr fontId="2"/>
  </si>
  <si>
    <t>調剤薬局事業の管理</t>
    <rPh sb="0" eb="2">
      <t>チョウザイ</t>
    </rPh>
    <rPh sb="2" eb="4">
      <t>ヤッキョク</t>
    </rPh>
    <rPh sb="4" eb="6">
      <t>ジギョウ</t>
    </rPh>
    <rPh sb="7" eb="9">
      <t>カンリ</t>
    </rPh>
    <phoneticPr fontId="2"/>
  </si>
  <si>
    <r>
      <rPr>
        <sz val="10"/>
        <rFont val="ＭＳ Ｐゴシック"/>
        <family val="3"/>
        <charset val="128"/>
      </rPr>
      <t>医薬品卸売事業｜</t>
    </r>
    <r>
      <rPr>
        <sz val="10"/>
        <rFont val="Arial Narrow"/>
        <family val="2"/>
      </rPr>
      <t>Pharmaceutical wholesaling business</t>
    </r>
    <rPh sb="0" eb="3">
      <t>イヤクヒン</t>
    </rPh>
    <rPh sb="3" eb="4">
      <t>オロシ</t>
    </rPh>
    <rPh sb="4" eb="5">
      <t>ウ</t>
    </rPh>
    <rPh sb="5" eb="7">
      <t>ジギョウ</t>
    </rPh>
    <phoneticPr fontId="2"/>
  </si>
  <si>
    <t>（子会社）　東邦薬品㈱</t>
    <rPh sb="1" eb="2">
      <t>コ</t>
    </rPh>
    <rPh sb="2" eb="4">
      <t>ガイシャ</t>
    </rPh>
    <phoneticPr fontId="2"/>
  </si>
  <si>
    <r>
      <rPr>
        <sz val="10"/>
        <rFont val="ＭＳ Ｐゴシック"/>
        <family val="3"/>
        <charset val="128"/>
      </rPr>
      <t>内容｜</t>
    </r>
    <r>
      <rPr>
        <sz val="10"/>
        <rFont val="Arial Narrow"/>
        <family val="2"/>
      </rPr>
      <t>Content</t>
    </r>
    <rPh sb="0" eb="2">
      <t>ナイヨウ</t>
    </rPh>
    <phoneticPr fontId="2"/>
  </si>
  <si>
    <t>Plant and equipment</t>
    <phoneticPr fontId="2"/>
  </si>
  <si>
    <r>
      <rPr>
        <sz val="9"/>
        <rFont val="ＭＳ Ｐゴシック"/>
        <family val="3"/>
        <charset val="128"/>
      </rPr>
      <t>従業員</t>
    </r>
    <r>
      <rPr>
        <sz val="9"/>
        <rFont val="Arial Narrow"/>
        <family val="2"/>
      </rPr>
      <t>1</t>
    </r>
    <r>
      <rPr>
        <sz val="9"/>
        <rFont val="ＭＳ Ｐゴシック"/>
        <family val="3"/>
        <charset val="128"/>
      </rPr>
      <t xml:space="preserve">人当り月商（千円）
</t>
    </r>
    <r>
      <rPr>
        <sz val="9"/>
        <rFont val="Arial Narrow"/>
        <family val="2"/>
      </rPr>
      <t>Monthly sales per employee (thousand yen)</t>
    </r>
    <rPh sb="0" eb="3">
      <t>ジュウギョウイン</t>
    </rPh>
    <rPh sb="3" eb="5">
      <t>ヒトリ</t>
    </rPh>
    <rPh sb="5" eb="6">
      <t>アタ</t>
    </rPh>
    <rPh sb="7" eb="9">
      <t>ゲッショウ</t>
    </rPh>
    <rPh sb="10" eb="12">
      <t>センエン</t>
    </rPh>
    <phoneticPr fontId="2"/>
  </si>
  <si>
    <r>
      <rPr>
        <sz val="9"/>
        <rFont val="ＭＳ Ｐゴシック"/>
        <family val="3"/>
        <charset val="128"/>
      </rPr>
      <t xml:space="preserve">金融収支額（百万円）
</t>
    </r>
    <r>
      <rPr>
        <sz val="9"/>
        <rFont val="Arial Narrow"/>
        <family val="2"/>
      </rPr>
      <t>Financial account balance (million yen)</t>
    </r>
    <rPh sb="0" eb="2">
      <t>キンユウ</t>
    </rPh>
    <rPh sb="2" eb="4">
      <t>シュウシ</t>
    </rPh>
    <rPh sb="4" eb="5">
      <t>ガク</t>
    </rPh>
    <rPh sb="6" eb="8">
      <t>ヒャクマン</t>
    </rPh>
    <rPh sb="8" eb="9">
      <t>エン</t>
    </rPh>
    <phoneticPr fontId="2"/>
  </si>
  <si>
    <r>
      <rPr>
        <sz val="9"/>
        <rFont val="ＭＳ Ｐゴシック"/>
        <family val="3"/>
        <charset val="128"/>
      </rPr>
      <t>当期純利益</t>
    </r>
    <r>
      <rPr>
        <sz val="9"/>
        <rFont val="Arial Narrow"/>
        <family val="2"/>
      </rPr>
      <t>/</t>
    </r>
    <r>
      <rPr>
        <sz val="9"/>
        <rFont val="ＭＳ Ｐゴシック"/>
        <family val="3"/>
        <charset val="128"/>
      </rPr>
      <t xml:space="preserve">期中平均株式数
</t>
    </r>
    <r>
      <rPr>
        <sz val="9"/>
        <rFont val="Arial Narrow"/>
        <family val="2"/>
      </rPr>
      <t>Net income / the average number of shares during the fiscal year</t>
    </r>
    <rPh sb="0" eb="2">
      <t>トウキ</t>
    </rPh>
    <rPh sb="2" eb="5">
      <t>ジュンリエキ</t>
    </rPh>
    <rPh sb="6" eb="8">
      <t>キチュウ</t>
    </rPh>
    <rPh sb="8" eb="10">
      <t>ヘイキン</t>
    </rPh>
    <rPh sb="10" eb="13">
      <t>カブシキスウ</t>
    </rPh>
    <phoneticPr fontId="2"/>
  </si>
  <si>
    <t>（子会社）　ファーマクラスター㈱</t>
    <rPh sb="1" eb="4">
      <t>コガイシャ</t>
    </rPh>
    <phoneticPr fontId="2"/>
  </si>
  <si>
    <r>
      <rPr>
        <sz val="9"/>
        <rFont val="ＭＳ Ｐゴシック"/>
        <family val="3"/>
        <charset val="128"/>
      </rPr>
      <t>期末従業員数（人）</t>
    </r>
    <r>
      <rPr>
        <sz val="9"/>
        <rFont val="Arial Narrow"/>
        <family val="2"/>
      </rPr>
      <t xml:space="preserve"> 
Number of employees at the end of the term (people) </t>
    </r>
    <rPh sb="0" eb="2">
      <t>キマツ</t>
    </rPh>
    <rPh sb="2" eb="5">
      <t>ジュウギョウイン</t>
    </rPh>
    <rPh sb="5" eb="6">
      <t>スウ</t>
    </rPh>
    <rPh sb="7" eb="8">
      <t>ニン</t>
    </rPh>
    <phoneticPr fontId="2"/>
  </si>
  <si>
    <r>
      <rPr>
        <sz val="10"/>
        <rFont val="ＭＳ Ｐゴシック"/>
        <family val="3"/>
        <charset val="128"/>
      </rPr>
      <t>項目｜</t>
    </r>
    <r>
      <rPr>
        <sz val="10"/>
        <rFont val="Arial Narrow"/>
        <family val="2"/>
      </rPr>
      <t>Item</t>
    </r>
    <rPh sb="0" eb="2">
      <t>コウモク</t>
    </rPh>
    <phoneticPr fontId="2"/>
  </si>
  <si>
    <r>
      <rPr>
        <sz val="8"/>
        <rFont val="ＭＳ Ｐゴシック"/>
        <family val="3"/>
        <charset val="128"/>
      </rPr>
      <t xml:space="preserve">総資本経常利益率（ＲＯＡ）（％）
</t>
    </r>
    <r>
      <rPr>
        <sz val="8"/>
        <rFont val="Arial Narrow"/>
        <family val="2"/>
      </rPr>
      <t>Return of asset (%)</t>
    </r>
    <rPh sb="0" eb="3">
      <t>ソウシホン</t>
    </rPh>
    <rPh sb="3" eb="5">
      <t>ケイジョウ</t>
    </rPh>
    <rPh sb="5" eb="7">
      <t>リエキ</t>
    </rPh>
    <rPh sb="7" eb="8">
      <t>リツ</t>
    </rPh>
    <phoneticPr fontId="2"/>
  </si>
  <si>
    <r>
      <rPr>
        <sz val="8"/>
        <rFont val="ＭＳ Ｐゴシック"/>
        <family val="3"/>
        <charset val="128"/>
      </rPr>
      <t xml:space="preserve">株主資本当期利益率（ＲＯＥ）（％）
</t>
    </r>
    <r>
      <rPr>
        <sz val="8"/>
        <rFont val="Arial Narrow"/>
        <family val="2"/>
      </rPr>
      <t>Return on equity (%)</t>
    </r>
    <rPh sb="0" eb="2">
      <t>カブヌシ</t>
    </rPh>
    <rPh sb="2" eb="4">
      <t>シホン</t>
    </rPh>
    <rPh sb="4" eb="6">
      <t>トウキ</t>
    </rPh>
    <rPh sb="6" eb="8">
      <t>リエキ</t>
    </rPh>
    <rPh sb="8" eb="9">
      <t>リツ</t>
    </rPh>
    <phoneticPr fontId="2"/>
  </si>
  <si>
    <t>Clinics (19 or fewer beds)</t>
    <phoneticPr fontId="2"/>
  </si>
  <si>
    <r>
      <t>1</t>
    </r>
    <r>
      <rPr>
        <sz val="9"/>
        <rFont val="ＭＳ Ｐゴシック"/>
        <family val="3"/>
        <charset val="128"/>
      </rPr>
      <t xml:space="preserve">株当たり当期純利益（円）
</t>
    </r>
    <r>
      <rPr>
        <sz val="9"/>
        <rFont val="Arial Narrow"/>
        <family val="2"/>
      </rPr>
      <t>Profit per share (yen)</t>
    </r>
    <rPh sb="1" eb="2">
      <t>カブ</t>
    </rPh>
    <rPh sb="2" eb="3">
      <t>ア</t>
    </rPh>
    <rPh sb="5" eb="7">
      <t>トウキ</t>
    </rPh>
    <rPh sb="7" eb="10">
      <t>ジュンリエキ</t>
    </rPh>
    <rPh sb="11" eb="12">
      <t>エン</t>
    </rPh>
    <phoneticPr fontId="2"/>
  </si>
  <si>
    <t>Pharmaceuticals</t>
    <phoneticPr fontId="2"/>
  </si>
  <si>
    <t>Reagents</t>
    <phoneticPr fontId="2"/>
  </si>
  <si>
    <t>Business contents</t>
    <phoneticPr fontId="2"/>
  </si>
  <si>
    <t>Other financial data</t>
    <phoneticPr fontId="2"/>
  </si>
  <si>
    <r>
      <rPr>
        <sz val="9"/>
        <rFont val="ＭＳ Ｐゴシック"/>
        <family val="3"/>
        <charset val="128"/>
      </rPr>
      <t>有価証券報告書ベース</t>
    </r>
    <r>
      <rPr>
        <sz val="9"/>
        <rFont val="Arial Narrow"/>
        <family val="2"/>
      </rPr>
      <t xml:space="preserve"> 
As mentioned in the annual securities report </t>
    </r>
    <rPh sb="0" eb="2">
      <t>ユウカ</t>
    </rPh>
    <rPh sb="2" eb="4">
      <t>ショウケン</t>
    </rPh>
    <rPh sb="4" eb="7">
      <t>ホウコクショ</t>
    </rPh>
    <phoneticPr fontId="2"/>
  </si>
  <si>
    <r>
      <rPr>
        <sz val="9"/>
        <rFont val="ＭＳ Ｐゴシック"/>
        <family val="3"/>
        <charset val="128"/>
      </rPr>
      <t>流動比率（％）</t>
    </r>
    <r>
      <rPr>
        <sz val="9"/>
        <rFont val="Arial Narrow"/>
        <family val="2"/>
      </rPr>
      <t xml:space="preserve"> 
Current ratio (%)</t>
    </r>
    <rPh sb="0" eb="2">
      <t>リュウドウ</t>
    </rPh>
    <rPh sb="2" eb="4">
      <t>ヒリツ</t>
    </rPh>
    <phoneticPr fontId="2"/>
  </si>
  <si>
    <r>
      <rPr>
        <sz val="9"/>
        <rFont val="ＭＳ Ｐゴシック"/>
        <family val="3"/>
        <charset val="128"/>
      </rPr>
      <t>流動資産</t>
    </r>
    <r>
      <rPr>
        <sz val="9"/>
        <rFont val="Arial Narrow"/>
        <family val="2"/>
      </rPr>
      <t>/</t>
    </r>
    <r>
      <rPr>
        <sz val="9"/>
        <rFont val="ＭＳ Ｐゴシック"/>
        <family val="3"/>
        <charset val="128"/>
      </rPr>
      <t>流動負債</t>
    </r>
    <r>
      <rPr>
        <sz val="9"/>
        <rFont val="Arial Narrow"/>
        <family val="2"/>
      </rPr>
      <t>×100 
Current assets / Current liabilities×100</t>
    </r>
    <rPh sb="0" eb="2">
      <t>リュウドウ</t>
    </rPh>
    <rPh sb="2" eb="4">
      <t>シサン</t>
    </rPh>
    <rPh sb="5" eb="7">
      <t>リュウドウ</t>
    </rPh>
    <rPh sb="7" eb="9">
      <t>フサイ</t>
    </rPh>
    <phoneticPr fontId="2"/>
  </si>
  <si>
    <r>
      <rPr>
        <sz val="9"/>
        <rFont val="ＭＳ Ｐゴシック"/>
        <family val="3"/>
        <charset val="128"/>
      </rPr>
      <t>固定資産</t>
    </r>
    <r>
      <rPr>
        <sz val="9"/>
        <rFont val="Arial Narrow"/>
        <family val="2"/>
      </rPr>
      <t>/</t>
    </r>
    <r>
      <rPr>
        <sz val="9"/>
        <rFont val="ＭＳ Ｐゴシック"/>
        <family val="3"/>
        <charset val="128"/>
      </rPr>
      <t>株主資本</t>
    </r>
    <r>
      <rPr>
        <sz val="9"/>
        <rFont val="Arial Narrow"/>
        <family val="2"/>
      </rPr>
      <t>×100
Fixed assets / Shareholders' equity×100</t>
    </r>
    <rPh sb="0" eb="2">
      <t>コテイ</t>
    </rPh>
    <rPh sb="2" eb="4">
      <t>シサン</t>
    </rPh>
    <rPh sb="5" eb="7">
      <t>カブヌシ</t>
    </rPh>
    <rPh sb="7" eb="9">
      <t>シホン</t>
    </rPh>
    <phoneticPr fontId="2"/>
  </si>
  <si>
    <r>
      <rPr>
        <sz val="9"/>
        <rFont val="ＭＳ Ｐゴシック"/>
        <family val="3"/>
        <charset val="128"/>
      </rPr>
      <t>売掛債権</t>
    </r>
    <r>
      <rPr>
        <sz val="9"/>
        <rFont val="Arial Narrow"/>
        <family val="2"/>
      </rPr>
      <t>/</t>
    </r>
    <r>
      <rPr>
        <sz val="9"/>
        <rFont val="ＭＳ Ｐゴシック"/>
        <family val="3"/>
        <charset val="128"/>
      </rPr>
      <t>平均月商（税込）</t>
    </r>
    <r>
      <rPr>
        <sz val="9"/>
        <rFont val="Arial Narrow"/>
        <family val="2"/>
      </rPr>
      <t>6</t>
    </r>
    <r>
      <rPr>
        <sz val="9"/>
        <rFont val="ＭＳ Ｐゴシック"/>
        <family val="3"/>
        <charset val="128"/>
      </rPr>
      <t xml:space="preserve">ヶ月平均）
</t>
    </r>
    <r>
      <rPr>
        <sz val="8"/>
        <rFont val="Arial Narrow"/>
        <family val="2"/>
      </rPr>
      <t>Account receivables / Average monthly sales (incl. tax) during six-month period</t>
    </r>
    <rPh sb="0" eb="2">
      <t>ウリガケ</t>
    </rPh>
    <rPh sb="2" eb="4">
      <t>サイケン</t>
    </rPh>
    <rPh sb="5" eb="7">
      <t>ヘイキン</t>
    </rPh>
    <rPh sb="7" eb="9">
      <t>ゲッショウ</t>
    </rPh>
    <rPh sb="10" eb="12">
      <t>ゼイコ</t>
    </rPh>
    <rPh sb="15" eb="16">
      <t>ゲツ</t>
    </rPh>
    <rPh sb="16" eb="18">
      <t>ヘイキン</t>
    </rPh>
    <phoneticPr fontId="2"/>
  </si>
  <si>
    <r>
      <rPr>
        <sz val="9"/>
        <rFont val="ＭＳ Ｐゴシック"/>
        <family val="3"/>
        <charset val="128"/>
      </rPr>
      <t xml:space="preserve">商品回転月数（月）
</t>
    </r>
    <r>
      <rPr>
        <sz val="9"/>
        <rFont val="Arial Narrow"/>
        <family val="2"/>
      </rPr>
      <t>Stock turnover period (month)</t>
    </r>
    <rPh sb="0" eb="2">
      <t>ショウヒン</t>
    </rPh>
    <rPh sb="2" eb="4">
      <t>カイテン</t>
    </rPh>
    <rPh sb="4" eb="6">
      <t>ツキスウ</t>
    </rPh>
    <rPh sb="7" eb="8">
      <t>ツキ</t>
    </rPh>
    <phoneticPr fontId="2"/>
  </si>
  <si>
    <r>
      <rPr>
        <sz val="9"/>
        <rFont val="ＭＳ Ｐゴシック"/>
        <family val="3"/>
        <charset val="128"/>
      </rPr>
      <t>商品</t>
    </r>
    <r>
      <rPr>
        <sz val="9"/>
        <rFont val="Arial Narrow"/>
        <family val="2"/>
      </rPr>
      <t>/</t>
    </r>
    <r>
      <rPr>
        <sz val="9"/>
        <rFont val="ＭＳ Ｐゴシック"/>
        <family val="3"/>
        <charset val="128"/>
      </rPr>
      <t xml:space="preserve">平均月商
</t>
    </r>
    <r>
      <rPr>
        <sz val="9"/>
        <rFont val="Arial Narrow"/>
        <family val="2"/>
      </rPr>
      <t>Stock / Average monthly sales</t>
    </r>
    <rPh sb="0" eb="2">
      <t>ショウヒン</t>
    </rPh>
    <rPh sb="3" eb="5">
      <t>ヘイキン</t>
    </rPh>
    <rPh sb="5" eb="7">
      <t>ゲッショウ</t>
    </rPh>
    <phoneticPr fontId="2"/>
  </si>
  <si>
    <r>
      <rPr>
        <sz val="9"/>
        <rFont val="ＭＳ Ｐゴシック"/>
        <family val="3"/>
        <charset val="128"/>
      </rPr>
      <t>買掛債務</t>
    </r>
    <r>
      <rPr>
        <sz val="9"/>
        <rFont val="Arial Narrow"/>
        <family val="2"/>
      </rPr>
      <t>/</t>
    </r>
    <r>
      <rPr>
        <sz val="9"/>
        <rFont val="ＭＳ Ｐゴシック"/>
        <family val="3"/>
        <charset val="128"/>
      </rPr>
      <t xml:space="preserve">平均月商（税込）
</t>
    </r>
    <r>
      <rPr>
        <sz val="8"/>
        <rFont val="Arial Narrow"/>
        <family val="2"/>
      </rPr>
      <t xml:space="preserve">Account payables / Average monthly sales (incl. tax) </t>
    </r>
    <rPh sb="0" eb="2">
      <t>カイカケ</t>
    </rPh>
    <rPh sb="2" eb="4">
      <t>サイム</t>
    </rPh>
    <rPh sb="5" eb="7">
      <t>ヘイキン</t>
    </rPh>
    <rPh sb="7" eb="9">
      <t>ゲッショウ</t>
    </rPh>
    <rPh sb="10" eb="12">
      <t>ゼイコミ</t>
    </rPh>
    <phoneticPr fontId="2"/>
  </si>
  <si>
    <r>
      <rPr>
        <sz val="9"/>
        <rFont val="ＭＳ Ｐゴシック"/>
        <family val="3"/>
        <charset val="128"/>
      </rPr>
      <t>平均月商</t>
    </r>
    <r>
      <rPr>
        <sz val="9"/>
        <rFont val="Arial Narrow"/>
        <family val="2"/>
      </rPr>
      <t>/</t>
    </r>
    <r>
      <rPr>
        <sz val="9"/>
        <rFont val="ＭＳ Ｐゴシック"/>
        <family val="3"/>
        <charset val="128"/>
      </rPr>
      <t xml:space="preserve">期末従業員数
</t>
    </r>
    <r>
      <rPr>
        <sz val="9"/>
        <rFont val="Arial Narrow"/>
        <family val="2"/>
      </rPr>
      <t>Average monthly sales / Number of employees as of the end of the period</t>
    </r>
    <rPh sb="0" eb="2">
      <t>ヘイキン</t>
    </rPh>
    <rPh sb="2" eb="4">
      <t>ゲッショウ</t>
    </rPh>
    <rPh sb="5" eb="7">
      <t>キマツ</t>
    </rPh>
    <rPh sb="7" eb="10">
      <t>ジュウギョウイン</t>
    </rPh>
    <rPh sb="10" eb="11">
      <t>スウ</t>
    </rPh>
    <phoneticPr fontId="2"/>
  </si>
  <si>
    <r>
      <rPr>
        <sz val="7"/>
        <rFont val="ＭＳ Ｐゴシック"/>
        <family val="3"/>
        <charset val="128"/>
      </rPr>
      <t>経常利益</t>
    </r>
    <r>
      <rPr>
        <sz val="7"/>
        <rFont val="Arial Narrow"/>
        <family val="2"/>
      </rPr>
      <t>/</t>
    </r>
    <r>
      <rPr>
        <sz val="7"/>
        <rFont val="ＭＳ Ｐゴシック"/>
        <family val="3"/>
        <charset val="128"/>
      </rPr>
      <t>（期首総資本</t>
    </r>
    <r>
      <rPr>
        <sz val="7"/>
        <rFont val="Arial Narrow"/>
        <family val="2"/>
      </rPr>
      <t>+</t>
    </r>
    <r>
      <rPr>
        <sz val="7"/>
        <rFont val="ＭＳ Ｐゴシック"/>
        <family val="3"/>
        <charset val="128"/>
      </rPr>
      <t>期末総資本）</t>
    </r>
    <r>
      <rPr>
        <sz val="7"/>
        <rFont val="Arial Narrow"/>
        <family val="2"/>
      </rPr>
      <t>÷2×100
Ordinary income/ (Total assets as of the beginning of the period + Total assets as of the end of the period) ÷2×100</t>
    </r>
    <rPh sb="0" eb="2">
      <t>ケイジョウ</t>
    </rPh>
    <rPh sb="2" eb="4">
      <t>リエキ</t>
    </rPh>
    <rPh sb="6" eb="8">
      <t>キシュ</t>
    </rPh>
    <rPh sb="8" eb="11">
      <t>ソウシホン</t>
    </rPh>
    <rPh sb="12" eb="14">
      <t>キマツ</t>
    </rPh>
    <rPh sb="14" eb="17">
      <t>ソウシホン</t>
    </rPh>
    <phoneticPr fontId="2"/>
  </si>
  <si>
    <r>
      <rPr>
        <sz val="7"/>
        <rFont val="ＭＳ Ｐゴシック"/>
        <family val="3"/>
        <charset val="128"/>
      </rPr>
      <t>当期純利益</t>
    </r>
    <r>
      <rPr>
        <sz val="7"/>
        <rFont val="Arial Narrow"/>
        <family val="2"/>
      </rPr>
      <t>/</t>
    </r>
    <r>
      <rPr>
        <sz val="7"/>
        <rFont val="ＭＳ Ｐゴシック"/>
        <family val="3"/>
        <charset val="128"/>
      </rPr>
      <t>（期首資本の部</t>
    </r>
    <r>
      <rPr>
        <sz val="7"/>
        <rFont val="Arial Narrow"/>
        <family val="2"/>
      </rPr>
      <t>+</t>
    </r>
    <r>
      <rPr>
        <sz val="7"/>
        <rFont val="ＭＳ Ｐゴシック"/>
        <family val="3"/>
        <charset val="128"/>
      </rPr>
      <t>期末資本の部）</t>
    </r>
    <r>
      <rPr>
        <sz val="7"/>
        <rFont val="Arial Narrow"/>
        <family val="2"/>
      </rPr>
      <t>÷2×100
Net income of the period / Total shareholders' equity as of the beginning of the period + Total shareholders' equity as of the end of the period) ÷2×100</t>
    </r>
    <rPh sb="0" eb="2">
      <t>トウキ</t>
    </rPh>
    <rPh sb="2" eb="5">
      <t>ジュンリエキ</t>
    </rPh>
    <rPh sb="7" eb="9">
      <t>キシュ</t>
    </rPh>
    <rPh sb="9" eb="11">
      <t>シホン</t>
    </rPh>
    <rPh sb="12" eb="13">
      <t>ブ</t>
    </rPh>
    <rPh sb="14" eb="16">
      <t>キマツ</t>
    </rPh>
    <rPh sb="16" eb="18">
      <t>シホン</t>
    </rPh>
    <rPh sb="19" eb="20">
      <t>ブ</t>
    </rPh>
    <phoneticPr fontId="2"/>
  </si>
  <si>
    <r>
      <rPr>
        <sz val="6.5"/>
        <rFont val="ＭＳ Ｐゴシック"/>
        <family val="3"/>
        <charset val="128"/>
      </rPr>
      <t>純資産-（新株予約権+少数株主持分）</t>
    </r>
    <r>
      <rPr>
        <sz val="6.5"/>
        <rFont val="Arial Narrow"/>
        <family val="2"/>
      </rPr>
      <t>/</t>
    </r>
    <r>
      <rPr>
        <sz val="6.5"/>
        <rFont val="ＭＳ Ｐゴシック"/>
        <family val="3"/>
        <charset val="128"/>
      </rPr>
      <t xml:space="preserve">期末発行済株式数
</t>
    </r>
    <r>
      <rPr>
        <sz val="6.5"/>
        <rFont val="Arial Narrow"/>
        <family val="2"/>
      </rPr>
      <t>Net assets - (Subscription rights to shares + Minority interests) / Number of issued shares as of the end of the period</t>
    </r>
    <rPh sb="0" eb="3">
      <t>ジュンシサン</t>
    </rPh>
    <rPh sb="5" eb="7">
      <t>シンカブ</t>
    </rPh>
    <rPh sb="7" eb="9">
      <t>ヨヤク</t>
    </rPh>
    <rPh sb="9" eb="10">
      <t>ケン</t>
    </rPh>
    <rPh sb="11" eb="13">
      <t>ショウスウ</t>
    </rPh>
    <rPh sb="13" eb="15">
      <t>カブヌシ</t>
    </rPh>
    <rPh sb="15" eb="17">
      <t>モチブン</t>
    </rPh>
    <rPh sb="19" eb="21">
      <t>キマツ</t>
    </rPh>
    <rPh sb="21" eb="23">
      <t>ハッコウ</t>
    </rPh>
    <rPh sb="23" eb="24">
      <t>ス</t>
    </rPh>
    <rPh sb="24" eb="27">
      <t>カブシキスウ</t>
    </rPh>
    <phoneticPr fontId="2"/>
  </si>
  <si>
    <r>
      <rPr>
        <sz val="9"/>
        <rFont val="ＭＳ Ｐゴシック"/>
        <family val="3"/>
        <charset val="128"/>
      </rPr>
      <t>固定費</t>
    </r>
    <r>
      <rPr>
        <sz val="9"/>
        <rFont val="Arial Narrow"/>
        <family val="2"/>
      </rPr>
      <t>/</t>
    </r>
    <r>
      <rPr>
        <sz val="9"/>
        <rFont val="ＭＳ Ｐゴシック"/>
        <family val="3"/>
        <charset val="128"/>
      </rPr>
      <t>１</t>
    </r>
    <r>
      <rPr>
        <sz val="9"/>
        <rFont val="Arial Narrow"/>
        <family val="2"/>
      </rPr>
      <t>-</t>
    </r>
    <r>
      <rPr>
        <sz val="9"/>
        <rFont val="ＭＳ Ｐゴシック"/>
        <family val="3"/>
        <charset val="128"/>
      </rPr>
      <t>（変動費</t>
    </r>
    <r>
      <rPr>
        <sz val="9"/>
        <rFont val="Arial Narrow"/>
        <family val="2"/>
      </rPr>
      <t>÷</t>
    </r>
    <r>
      <rPr>
        <sz val="9"/>
        <rFont val="ＭＳ Ｐゴシック"/>
        <family val="3"/>
        <charset val="128"/>
      </rPr>
      <t xml:space="preserve">売上高）
</t>
    </r>
    <r>
      <rPr>
        <sz val="9"/>
        <rFont val="Arial Narrow"/>
        <family val="2"/>
      </rPr>
      <t>Fixed cost / 1 - (Valuable cost ÷ Sales)</t>
    </r>
    <rPh sb="0" eb="3">
      <t>コテイヒ</t>
    </rPh>
    <rPh sb="7" eb="9">
      <t>ヘンドウ</t>
    </rPh>
    <rPh sb="9" eb="10">
      <t>ヒ</t>
    </rPh>
    <rPh sb="11" eb="13">
      <t>ウリアゲ</t>
    </rPh>
    <rPh sb="13" eb="14">
      <t>ダカ</t>
    </rPh>
    <phoneticPr fontId="2"/>
  </si>
  <si>
    <r>
      <rPr>
        <sz val="8"/>
        <rFont val="ＭＳ Ｐゴシック"/>
        <family val="3"/>
        <charset val="128"/>
      </rPr>
      <t>受取利息</t>
    </r>
    <r>
      <rPr>
        <sz val="8"/>
        <rFont val="Arial Narrow"/>
        <family val="2"/>
      </rPr>
      <t>+</t>
    </r>
    <r>
      <rPr>
        <sz val="8"/>
        <rFont val="ＭＳ Ｐゴシック"/>
        <family val="3"/>
        <charset val="128"/>
      </rPr>
      <t>受取配当金</t>
    </r>
    <r>
      <rPr>
        <sz val="8"/>
        <rFont val="Arial Narrow"/>
        <family val="2"/>
      </rPr>
      <t>-</t>
    </r>
    <r>
      <rPr>
        <sz val="8"/>
        <rFont val="ＭＳ Ｐゴシック"/>
        <family val="3"/>
        <charset val="128"/>
      </rPr>
      <t>支払利息</t>
    </r>
    <r>
      <rPr>
        <sz val="8"/>
        <rFont val="Arial Narrow"/>
        <family val="2"/>
      </rPr>
      <t>-</t>
    </r>
    <r>
      <rPr>
        <sz val="8"/>
        <rFont val="ＭＳ Ｐゴシック"/>
        <family val="3"/>
        <charset val="128"/>
      </rPr>
      <t xml:space="preserve">社債利息
</t>
    </r>
    <r>
      <rPr>
        <sz val="8"/>
        <rFont val="Arial Narrow"/>
        <family val="2"/>
      </rPr>
      <t>Interest income + Dividends income - Interest expenses - Bond interest</t>
    </r>
    <rPh sb="0" eb="2">
      <t>ウケトリ</t>
    </rPh>
    <rPh sb="2" eb="4">
      <t>リソク</t>
    </rPh>
    <rPh sb="5" eb="7">
      <t>ウケトリ</t>
    </rPh>
    <rPh sb="7" eb="10">
      <t>ハイトウキン</t>
    </rPh>
    <rPh sb="11" eb="13">
      <t>シハラ</t>
    </rPh>
    <rPh sb="13" eb="15">
      <t>リソク</t>
    </rPh>
    <rPh sb="16" eb="18">
      <t>シャサイ</t>
    </rPh>
    <rPh sb="18" eb="20">
      <t>リソク</t>
    </rPh>
    <phoneticPr fontId="2"/>
  </si>
  <si>
    <r>
      <rPr>
        <sz val="9"/>
        <rFont val="ＭＳ Ｐゴシック"/>
        <family val="3"/>
        <charset val="128"/>
      </rPr>
      <t>損益分岐点</t>
    </r>
    <r>
      <rPr>
        <sz val="9"/>
        <rFont val="Arial Narrow"/>
        <family val="2"/>
      </rPr>
      <t>/</t>
    </r>
    <r>
      <rPr>
        <sz val="9"/>
        <rFont val="ＭＳ Ｐゴシック"/>
        <family val="3"/>
        <charset val="128"/>
      </rPr>
      <t>売上高</t>
    </r>
    <r>
      <rPr>
        <sz val="9"/>
        <rFont val="Arial Narrow"/>
        <family val="2"/>
      </rPr>
      <t>×100
Breakeven point / net  sales x 100</t>
    </r>
    <rPh sb="0" eb="2">
      <t>ソンエキ</t>
    </rPh>
    <rPh sb="2" eb="5">
      <t>ブンキテン</t>
    </rPh>
    <rPh sb="6" eb="8">
      <t>ウリアゲ</t>
    </rPh>
    <rPh sb="8" eb="9">
      <t>ダカ</t>
    </rPh>
    <phoneticPr fontId="2"/>
  </si>
  <si>
    <t>主な設備投資の状況</t>
    <rPh sb="0" eb="1">
      <t>オモ</t>
    </rPh>
    <rPh sb="2" eb="4">
      <t>セツビ</t>
    </rPh>
    <rPh sb="4" eb="6">
      <t>トウシ</t>
    </rPh>
    <rPh sb="7" eb="9">
      <t>ジョウキョウ</t>
    </rPh>
    <phoneticPr fontId="2"/>
  </si>
  <si>
    <t>Main management indicator</t>
    <phoneticPr fontId="2"/>
  </si>
  <si>
    <r>
      <rPr>
        <sz val="9"/>
        <rFont val="ＭＳ Ｐゴシック"/>
        <family val="3"/>
        <charset val="128"/>
      </rPr>
      <t xml:space="preserve">売掛債権回転月数（月）
</t>
    </r>
    <r>
      <rPr>
        <sz val="9"/>
        <rFont val="Arial Narrow"/>
        <family val="2"/>
      </rPr>
      <t>Account receivables turnover period (month)</t>
    </r>
    <rPh sb="0" eb="2">
      <t>ウリガケ</t>
    </rPh>
    <rPh sb="2" eb="4">
      <t>サイケン</t>
    </rPh>
    <rPh sb="4" eb="6">
      <t>カイテン</t>
    </rPh>
    <rPh sb="6" eb="8">
      <t>ツキスウ</t>
    </rPh>
    <rPh sb="9" eb="10">
      <t>ツキ</t>
    </rPh>
    <phoneticPr fontId="2"/>
  </si>
  <si>
    <r>
      <rPr>
        <sz val="9"/>
        <rFont val="ＭＳ Ｐゴシック"/>
        <family val="3"/>
        <charset val="128"/>
      </rPr>
      <t xml:space="preserve">買掛債務回転月数（月）　
</t>
    </r>
    <r>
      <rPr>
        <sz val="9"/>
        <rFont val="Arial Narrow"/>
        <family val="2"/>
      </rPr>
      <t>Account payables turnover period (month)</t>
    </r>
    <rPh sb="0" eb="1">
      <t>カ</t>
    </rPh>
    <rPh sb="1" eb="2">
      <t>カ</t>
    </rPh>
    <rPh sb="2" eb="4">
      <t>サイム</t>
    </rPh>
    <rPh sb="4" eb="6">
      <t>カイテン</t>
    </rPh>
    <rPh sb="6" eb="8">
      <t>ツキスウ</t>
    </rPh>
    <rPh sb="9" eb="10">
      <t>ツキ</t>
    </rPh>
    <phoneticPr fontId="2"/>
  </si>
  <si>
    <t>衛生材料の製造販売</t>
    <rPh sb="0" eb="2">
      <t>エイセイ</t>
    </rPh>
    <rPh sb="2" eb="4">
      <t>ザイリョウ</t>
    </rPh>
    <rPh sb="5" eb="7">
      <t>セイゾウ</t>
    </rPh>
    <rPh sb="7" eb="9">
      <t>ハンバイ</t>
    </rPh>
    <phoneticPr fontId="2"/>
  </si>
  <si>
    <t>20/9</t>
    <phoneticPr fontId="2"/>
  </si>
  <si>
    <t>Interest and dividend income</t>
    <phoneticPr fontId="2"/>
  </si>
  <si>
    <t>Income taxes paid</t>
    <phoneticPr fontId="2"/>
  </si>
  <si>
    <t>Proceeds from withdrawal of time deposits</t>
    <phoneticPr fontId="2"/>
  </si>
  <si>
    <t>Purchase of property, plant and equipment</t>
    <phoneticPr fontId="2"/>
  </si>
  <si>
    <t>Purchase of intangible assets</t>
    <phoneticPr fontId="2"/>
  </si>
  <si>
    <t>Purchase of investment securities</t>
    <phoneticPr fontId="2"/>
  </si>
  <si>
    <t>Net increase (decrease) in cash and cash equivalents</t>
    <phoneticPr fontId="2"/>
  </si>
  <si>
    <t>Cash and cash equivalents at beginning of period</t>
    <phoneticPr fontId="2"/>
  </si>
  <si>
    <t>Non-operating expenses</t>
    <phoneticPr fontId="2"/>
  </si>
  <si>
    <t>Interest expenses</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</si>
  <si>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</si>
  <si>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</si>
  <si>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　　　利益剰余金</t>
    <rPh sb="3" eb="5">
      <t>リエキ</t>
    </rPh>
    <rPh sb="5" eb="8">
      <t>ジョウヨキン</t>
    </rPh>
    <phoneticPr fontId="2"/>
  </si>
  <si>
    <t>医薬品製造販売事業</t>
    <rPh sb="0" eb="3">
      <t>イヤクヒン</t>
    </rPh>
    <rPh sb="3" eb="5">
      <t>セイゾウ</t>
    </rPh>
    <rPh sb="5" eb="7">
      <t>ハンバイ</t>
    </rPh>
    <rPh sb="7" eb="9">
      <t>ジギョウ</t>
    </rPh>
    <phoneticPr fontId="2"/>
  </si>
  <si>
    <t>Adjustment</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</si>
  <si>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</si>
  <si>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r>
      <rPr>
        <b/>
        <sz val="10"/>
        <color indexed="9"/>
        <rFont val="ＭＳ Ｐゴシック"/>
        <family val="3"/>
        <charset val="128"/>
      </rPr>
      <t>連結（</t>
    </r>
    <r>
      <rPr>
        <b/>
        <sz val="10"/>
        <color indexed="9"/>
        <rFont val="Arial Narrow"/>
        <family val="2"/>
      </rPr>
      <t>Consolidated</t>
    </r>
    <r>
      <rPr>
        <b/>
        <sz val="10"/>
        <color indexed="9"/>
        <rFont val="ＭＳ Ｐゴシック"/>
        <family val="3"/>
        <charset val="128"/>
      </rPr>
      <t>）</t>
    </r>
    <phoneticPr fontId="2"/>
  </si>
  <si>
    <t xml:space="preserve"> </t>
    <phoneticPr fontId="2"/>
  </si>
  <si>
    <t>Proceeds from sale and redemption of investment securities</t>
    <phoneticPr fontId="2"/>
  </si>
  <si>
    <t>21/9</t>
    <phoneticPr fontId="2"/>
  </si>
  <si>
    <r>
      <rPr>
        <sz val="10"/>
        <rFont val="ＭＳ Ｐゴシック"/>
        <family val="3"/>
        <charset val="128"/>
      </rPr>
      <t>（人</t>
    </r>
    <r>
      <rPr>
        <sz val="10"/>
        <rFont val="Arial Narrow"/>
        <family val="2"/>
      </rPr>
      <t>/people</t>
    </r>
    <r>
      <rPr>
        <sz val="10"/>
        <rFont val="ＭＳ Ｐゴシック"/>
        <family val="3"/>
        <charset val="128"/>
      </rPr>
      <t>）</t>
    </r>
    <phoneticPr fontId="2"/>
  </si>
  <si>
    <t>Plan and sale of information processing equipment</t>
  </si>
  <si>
    <t>Provide business relates to a medical information</t>
  </si>
  <si>
    <r>
      <rPr>
        <sz val="10"/>
        <rFont val="ＭＳ Ｐゴシック"/>
        <family val="3"/>
        <charset val="128"/>
      </rPr>
      <t>調剤薬局事業｜</t>
    </r>
    <r>
      <rPr>
        <sz val="10"/>
        <rFont val="Arial Narrow"/>
        <family val="2"/>
      </rPr>
      <t>Dispensing pharmacy business</t>
    </r>
    <rPh sb="0" eb="2">
      <t>チョウザイ</t>
    </rPh>
    <rPh sb="2" eb="4">
      <t>ヤッキョク</t>
    </rPh>
    <rPh sb="4" eb="6">
      <t>ジギョウ</t>
    </rPh>
    <phoneticPr fontId="2"/>
  </si>
  <si>
    <t>（孫会社）　　共創物流㈱ ※</t>
    <rPh sb="1" eb="2">
      <t>マゴ</t>
    </rPh>
    <rPh sb="7" eb="9">
      <t>キョウソウ</t>
    </rPh>
    <rPh sb="9" eb="11">
      <t>ブツリュウ</t>
    </rPh>
    <phoneticPr fontId="2"/>
  </si>
  <si>
    <r>
      <rPr>
        <sz val="10"/>
        <rFont val="ＭＳ Ｐゴシック"/>
        <family val="3"/>
        <charset val="128"/>
      </rPr>
      <t>会社名｜</t>
    </r>
    <r>
      <rPr>
        <sz val="10"/>
        <rFont val="Arial Narrow"/>
        <family val="2"/>
      </rPr>
      <t>Company names</t>
    </r>
    <phoneticPr fontId="2"/>
  </si>
  <si>
    <t>Pharmaceutical wholesaling</t>
    <phoneticPr fontId="2"/>
  </si>
  <si>
    <r>
      <rPr>
        <sz val="9"/>
        <rFont val="ＭＳ Ｐゴシック"/>
        <family val="3"/>
        <charset val="128"/>
      </rPr>
      <t>※</t>
    </r>
    <r>
      <rPr>
        <sz val="9"/>
        <rFont val="Arial Narrow"/>
        <family val="2"/>
      </rPr>
      <t>1</t>
    </r>
    <r>
      <rPr>
        <sz val="9"/>
        <rFont val="ＭＳ Ｐゴシック"/>
        <family val="3"/>
        <charset val="128"/>
      </rPr>
      <t>　非連結会社です。　</t>
    </r>
    <r>
      <rPr>
        <sz val="9"/>
        <rFont val="Arial Narrow"/>
        <family val="2"/>
      </rPr>
      <t xml:space="preserve"> *1 Un-consolidated companies</t>
    </r>
    <phoneticPr fontId="2"/>
  </si>
  <si>
    <r>
      <rPr>
        <sz val="9"/>
        <rFont val="ＭＳ Ｐゴシック"/>
        <family val="3"/>
        <charset val="128"/>
      </rPr>
      <t>※</t>
    </r>
    <r>
      <rPr>
        <sz val="9"/>
        <rFont val="Arial Narrow"/>
        <family val="2"/>
      </rPr>
      <t>2</t>
    </r>
    <r>
      <rPr>
        <sz val="9"/>
        <rFont val="ＭＳ Ｐゴシック"/>
        <family val="3"/>
        <charset val="128"/>
      </rPr>
      <t>　持分法適用会社です。　</t>
    </r>
    <r>
      <rPr>
        <sz val="9"/>
        <rFont val="Arial Narrow"/>
        <family val="2"/>
      </rPr>
      <t>*2 Equity-method affiliate</t>
    </r>
    <phoneticPr fontId="2"/>
  </si>
  <si>
    <r>
      <t xml:space="preserve">(Subsidiary) </t>
    </r>
    <r>
      <rPr>
        <sz val="10"/>
        <rFont val="ＭＳ Ｐゴシック"/>
        <family val="3"/>
        <charset val="128"/>
      </rPr>
      <t>　</t>
    </r>
    <r>
      <rPr>
        <sz val="10"/>
        <rFont val="Arial Narrow"/>
        <family val="2"/>
      </rPr>
      <t>PharmaCluster Co.,Ltd</t>
    </r>
    <phoneticPr fontId="2"/>
  </si>
  <si>
    <r>
      <t>医薬品製造販売業｜</t>
    </r>
    <r>
      <rPr>
        <sz val="10"/>
        <rFont val="Arial Narrow"/>
        <family val="2"/>
      </rPr>
      <t>Pharmaceutical manufacturing and sales business</t>
    </r>
    <phoneticPr fontId="2"/>
  </si>
  <si>
    <t>医薬品製造販売業</t>
    <phoneticPr fontId="2"/>
  </si>
  <si>
    <t xml:space="preserve">(子会社)　㈱東京臨床薬理研究所 </t>
    <phoneticPr fontId="2"/>
  </si>
  <si>
    <r>
      <t xml:space="preserve">(Subsidiary) </t>
    </r>
    <r>
      <rPr>
        <sz val="10"/>
        <rFont val="ＭＳ Ｐゴシック"/>
        <family val="3"/>
        <charset val="128"/>
      </rPr>
      <t>　</t>
    </r>
    <r>
      <rPr>
        <sz val="10"/>
        <rFont val="Arial Narrow"/>
        <family val="2"/>
      </rPr>
      <t xml:space="preserve">Tokyo Research Center of Clinical Pharmacology Co., Ltd. </t>
    </r>
    <phoneticPr fontId="2"/>
  </si>
  <si>
    <t xml:space="preserve">(子会社)　㈱アルフ </t>
    <phoneticPr fontId="2"/>
  </si>
  <si>
    <r>
      <t xml:space="preserve">(Subsidiary) </t>
    </r>
    <r>
      <rPr>
        <sz val="10"/>
        <rFont val="ＭＳ Ｐゴシック"/>
        <family val="3"/>
        <charset val="128"/>
      </rPr>
      <t>　</t>
    </r>
    <r>
      <rPr>
        <sz val="10"/>
        <rFont val="Arial Narrow"/>
        <family val="2"/>
      </rPr>
      <t xml:space="preserve">ALF.Inc </t>
    </r>
    <phoneticPr fontId="2"/>
  </si>
  <si>
    <t>Internet business relates to a pharmaceutical</t>
    <phoneticPr fontId="2"/>
  </si>
  <si>
    <t>情報提供サービス業務</t>
    <phoneticPr fontId="2"/>
  </si>
  <si>
    <r>
      <t>その他｜</t>
    </r>
    <r>
      <rPr>
        <sz val="10"/>
        <rFont val="Arial Narrow"/>
        <family val="2"/>
      </rPr>
      <t>Others</t>
    </r>
    <rPh sb="2" eb="3">
      <t>タ</t>
    </rPh>
    <phoneticPr fontId="2"/>
  </si>
  <si>
    <t>当社の不動産の管理</t>
    <phoneticPr fontId="2"/>
  </si>
  <si>
    <t xml:space="preserve">（子会社）　　東邦不動産㈱ ※    </t>
    <phoneticPr fontId="2"/>
  </si>
  <si>
    <t>Management of our real estate</t>
    <phoneticPr fontId="2"/>
  </si>
  <si>
    <t>スペシャリティ医薬品関連事業</t>
    <phoneticPr fontId="2"/>
  </si>
  <si>
    <t>（子会社）　　オーファントラストジャパン㈱ ※</t>
    <phoneticPr fontId="2"/>
  </si>
  <si>
    <t>Related business of specialty pharmaceuticals</t>
    <phoneticPr fontId="2"/>
  </si>
  <si>
    <t>Development and sales of internet system for medical industry</t>
    <phoneticPr fontId="2"/>
  </si>
  <si>
    <t>（子会社）　　アルファリア㈱ ※</t>
    <phoneticPr fontId="2"/>
  </si>
  <si>
    <t>一般貨物自動車運送業</t>
    <phoneticPr fontId="2"/>
  </si>
  <si>
    <r>
      <rPr>
        <sz val="9"/>
        <rFont val="ＭＳ Ｐゴシック"/>
        <family val="3"/>
        <charset val="128"/>
      </rPr>
      <t>※　非連結会社です。　</t>
    </r>
    <r>
      <rPr>
        <sz val="9"/>
        <rFont val="Arial Narrow"/>
        <family val="2"/>
      </rPr>
      <t xml:space="preserve"> * Un-consolidated companies</t>
    </r>
    <phoneticPr fontId="2"/>
  </si>
  <si>
    <r>
      <t>1.</t>
    </r>
    <r>
      <rPr>
        <b/>
        <sz val="10"/>
        <color theme="0"/>
        <rFont val="ＭＳ Ｐゴシック"/>
        <family val="3"/>
        <charset val="128"/>
      </rPr>
      <t>事業内容｜</t>
    </r>
    <r>
      <rPr>
        <b/>
        <sz val="10"/>
        <color theme="0"/>
        <rFont val="Arial Narrow"/>
        <family val="2"/>
      </rPr>
      <t>Business contents</t>
    </r>
    <rPh sb="2" eb="4">
      <t>ジギョウ</t>
    </rPh>
    <rPh sb="4" eb="6">
      <t>ナイヨウ</t>
    </rPh>
    <phoneticPr fontId="2"/>
  </si>
  <si>
    <r>
      <t xml:space="preserve">(Subsidiary) </t>
    </r>
    <r>
      <rPr>
        <sz val="10"/>
        <rFont val="ＭＳ Ｐゴシック"/>
        <family val="3"/>
        <charset val="128"/>
      </rPr>
      <t>　</t>
    </r>
    <r>
      <rPr>
        <sz val="10"/>
        <rFont val="Arial Narrow"/>
        <family val="2"/>
      </rPr>
      <t>Orphan Trust Japan Co., Ltd. *</t>
    </r>
    <phoneticPr fontId="2"/>
  </si>
  <si>
    <t>キャッシュレス決済・ファクタリング等のサービス提供</t>
    <phoneticPr fontId="2"/>
  </si>
  <si>
    <t>治験施設支援事業</t>
    <rPh sb="0" eb="2">
      <t>チケン</t>
    </rPh>
    <rPh sb="2" eb="4">
      <t>シセツ</t>
    </rPh>
    <rPh sb="4" eb="6">
      <t>シエン</t>
    </rPh>
    <rPh sb="6" eb="8">
      <t>ジギョウ</t>
    </rPh>
    <phoneticPr fontId="2"/>
  </si>
  <si>
    <t>情報機器販売事業</t>
    <rPh sb="0" eb="2">
      <t>ジョウホウ</t>
    </rPh>
    <rPh sb="2" eb="4">
      <t>キキ</t>
    </rPh>
    <rPh sb="4" eb="6">
      <t>ハンバイ</t>
    </rPh>
    <rPh sb="6" eb="8">
      <t>ジギョウ</t>
    </rPh>
    <phoneticPr fontId="2"/>
  </si>
  <si>
    <t>調剤薬局事業</t>
    <rPh sb="0" eb="2">
      <t>チョウザイ</t>
    </rPh>
    <rPh sb="2" eb="4">
      <t>ヤッキョク</t>
    </rPh>
    <rPh sb="4" eb="6">
      <t>ジギョウ</t>
    </rPh>
    <phoneticPr fontId="2"/>
  </si>
  <si>
    <t>Gain on sale of investment securities</t>
    <phoneticPr fontId="2"/>
  </si>
  <si>
    <t>Pharmaceutical manufacturing and sales business</t>
    <phoneticPr fontId="2"/>
  </si>
  <si>
    <r>
      <rPr>
        <sz val="9"/>
        <rFont val="ＭＳ Ｐゴシック"/>
        <family val="3"/>
        <charset val="128"/>
      </rPr>
      <t xml:space="preserve">固定比率（％）
</t>
    </r>
    <r>
      <rPr>
        <sz val="9"/>
        <rFont val="Arial Narrow"/>
        <family val="2"/>
      </rPr>
      <t>Fixed ratio (%)</t>
    </r>
    <rPh sb="0" eb="2">
      <t>コテイ</t>
    </rPh>
    <rPh sb="2" eb="4">
      <t>ヒリツ</t>
    </rPh>
    <phoneticPr fontId="2"/>
  </si>
  <si>
    <t xml:space="preserve">（子会社）　共創未来ファーマ㈱ </t>
    <rPh sb="1" eb="4">
      <t>コガイシャ</t>
    </rPh>
    <phoneticPr fontId="2"/>
  </si>
  <si>
    <r>
      <rPr>
        <sz val="10"/>
        <rFont val="ＭＳ Ｐゴシック"/>
        <family val="3"/>
        <charset val="128"/>
      </rPr>
      <t>その他周辺事業｜</t>
    </r>
    <r>
      <rPr>
        <sz val="10"/>
        <rFont val="Arial Narrow"/>
        <family val="2"/>
      </rPr>
      <t>Other peripheral businesses</t>
    </r>
    <rPh sb="2" eb="3">
      <t>タ</t>
    </rPh>
    <rPh sb="3" eb="5">
      <t>シュウヘン</t>
    </rPh>
    <rPh sb="5" eb="7">
      <t>ジギョウ</t>
    </rPh>
    <phoneticPr fontId="2"/>
  </si>
  <si>
    <t>Capital investment</t>
    <phoneticPr fontId="2"/>
  </si>
  <si>
    <t>Medical equipment and tools</t>
    <phoneticPr fontId="2"/>
  </si>
  <si>
    <t>Large hospitals (200 or more beds)</t>
    <phoneticPr fontId="2"/>
  </si>
  <si>
    <t>Medium and small hospitals (20 to 199 beds)</t>
    <phoneticPr fontId="2"/>
  </si>
  <si>
    <t>Dispensing pharmacies</t>
    <phoneticPr fontId="2"/>
  </si>
  <si>
    <t>Net sales</t>
    <phoneticPr fontId="2"/>
  </si>
  <si>
    <t>Shareholder's equity</t>
    <phoneticPr fontId="2"/>
  </si>
  <si>
    <t>Total assets</t>
    <phoneticPr fontId="2"/>
  </si>
  <si>
    <r>
      <t xml:space="preserve">(Subsidiary) </t>
    </r>
    <r>
      <rPr>
        <sz val="10"/>
        <rFont val="ＭＳ Ｐゴシック"/>
        <family val="3"/>
        <charset val="128"/>
      </rPr>
      <t>　</t>
    </r>
    <r>
      <rPr>
        <sz val="10"/>
        <rFont val="Arial Narrow"/>
        <family val="2"/>
      </rPr>
      <t xml:space="preserve">KYOSOMIRAI PHARMA CO., LTD. </t>
    </r>
    <phoneticPr fontId="2"/>
  </si>
  <si>
    <t>リモートディテーリング等のサービス提供</t>
    <phoneticPr fontId="2"/>
  </si>
  <si>
    <t>（子会社）　　エンタッチ㈱ ※</t>
    <phoneticPr fontId="2"/>
  </si>
  <si>
    <t>Information processing business</t>
    <phoneticPr fontId="2"/>
  </si>
  <si>
    <t>不動産賃貸業</t>
  </si>
  <si>
    <t xml:space="preserve">Real estate agency </t>
  </si>
  <si>
    <t>（子会社）  ㈱スクウェア・ワン</t>
    <phoneticPr fontId="2"/>
  </si>
  <si>
    <r>
      <t xml:space="preserve">(Subsidiary) </t>
    </r>
    <r>
      <rPr>
        <sz val="10"/>
        <rFont val="ＭＳ Ｐゴシック"/>
        <family val="3"/>
        <charset val="128"/>
      </rPr>
      <t>　</t>
    </r>
    <r>
      <rPr>
        <sz val="10"/>
        <rFont val="Arial Narrow"/>
        <family val="2"/>
      </rPr>
      <t>SQUARE-ONE</t>
    </r>
    <phoneticPr fontId="2"/>
  </si>
  <si>
    <t>（子会社）　㈱東邦システムサービス</t>
    <rPh sb="1" eb="4">
      <t>コガイシャ</t>
    </rPh>
    <phoneticPr fontId="2"/>
  </si>
  <si>
    <r>
      <t xml:space="preserve">(Subsidiary) </t>
    </r>
    <r>
      <rPr>
        <sz val="10"/>
        <rFont val="ＭＳ Ｐゴシック"/>
        <family val="3"/>
        <charset val="128"/>
      </rPr>
      <t>　</t>
    </r>
    <r>
      <rPr>
        <sz val="10"/>
        <rFont val="Arial Narrow"/>
        <family val="2"/>
      </rPr>
      <t>TOHO SYSTEMS SERVICE CO.,LTD.</t>
    </r>
    <phoneticPr fontId="2"/>
  </si>
  <si>
    <t>その他周辺事業</t>
    <rPh sb="2" eb="3">
      <t>タ</t>
    </rPh>
    <rPh sb="3" eb="5">
      <t>シュウヘン</t>
    </rPh>
    <rPh sb="5" eb="7">
      <t>ジギョウ</t>
    </rPh>
    <phoneticPr fontId="2"/>
  </si>
  <si>
    <t>医薬品卸売業</t>
    <rPh sb="5" eb="6">
      <t>ギョウ</t>
    </rPh>
    <phoneticPr fontId="2"/>
  </si>
  <si>
    <t>情報処理業</t>
    <phoneticPr fontId="2"/>
  </si>
  <si>
    <t>情報処理機器の企画・販売</t>
    <phoneticPr fontId="2"/>
  </si>
  <si>
    <t>治験施設支援業</t>
    <rPh sb="6" eb="7">
      <t>ギョウ</t>
    </rPh>
    <phoneticPr fontId="2"/>
  </si>
  <si>
    <t>（子会社）　　㈱サンメディカル ※</t>
    <rPh sb="1" eb="4">
      <t>コガイシャ</t>
    </rPh>
    <phoneticPr fontId="2"/>
  </si>
  <si>
    <t>Gross profit</t>
    <phoneticPr fontId="2"/>
  </si>
  <si>
    <t>Operating profit</t>
    <phoneticPr fontId="2"/>
  </si>
  <si>
    <t>Net profit</t>
    <phoneticPr fontId="2"/>
  </si>
  <si>
    <t>株主資本</t>
    <phoneticPr fontId="2"/>
  </si>
  <si>
    <t>Equity-to-asset ratio</t>
    <phoneticPr fontId="2"/>
  </si>
  <si>
    <t>Gain on sales of non-current assets</t>
    <phoneticPr fontId="2"/>
  </si>
  <si>
    <t>Loss on disposal of non-current assets</t>
    <phoneticPr fontId="2"/>
  </si>
  <si>
    <t>Increase (decrease) in allowance for doubtful accounts</t>
    <phoneticPr fontId="2"/>
  </si>
  <si>
    <t>利息及び配当金の受取額</t>
    <rPh sb="0" eb="2">
      <t>リソク</t>
    </rPh>
    <rPh sb="2" eb="3">
      <t>オヨ</t>
    </rPh>
    <rPh sb="4" eb="7">
      <t>ハイトウキン</t>
    </rPh>
    <rPh sb="8" eb="10">
      <t>ウケトリ</t>
    </rPh>
    <rPh sb="10" eb="11">
      <t>ガク</t>
    </rPh>
    <phoneticPr fontId="2"/>
  </si>
  <si>
    <t>Cash flows from operating activities</t>
    <phoneticPr fontId="2"/>
  </si>
  <si>
    <t>棚卸資産の増減額（△は増加）</t>
    <rPh sb="0" eb="1">
      <t>タナ</t>
    </rPh>
    <rPh sb="1" eb="2">
      <t>オロシ</t>
    </rPh>
    <rPh sb="2" eb="4">
      <t>シサン</t>
    </rPh>
    <rPh sb="5" eb="6">
      <t>ゾウ</t>
    </rPh>
    <rPh sb="6" eb="7">
      <t>ゲン</t>
    </rPh>
    <rPh sb="7" eb="8">
      <t>ガク</t>
    </rPh>
    <phoneticPr fontId="2"/>
  </si>
  <si>
    <t>未払消費税等の増減額（△は減少）</t>
    <rPh sb="0" eb="2">
      <t>ミバラ</t>
    </rPh>
    <rPh sb="2" eb="5">
      <t>ショウヒゼイ</t>
    </rPh>
    <rPh sb="5" eb="6">
      <t>トウ</t>
    </rPh>
    <rPh sb="7" eb="8">
      <t>ゾウ</t>
    </rPh>
    <rPh sb="8" eb="9">
      <t>ゲン</t>
    </rPh>
    <rPh sb="9" eb="10">
      <t>ガク</t>
    </rPh>
    <phoneticPr fontId="2"/>
  </si>
  <si>
    <t>Other cash flows from operating activities</t>
    <phoneticPr fontId="2"/>
  </si>
  <si>
    <t>Interest and dividends received</t>
    <phoneticPr fontId="2"/>
  </si>
  <si>
    <t>Cash flows from investing activities</t>
    <phoneticPr fontId="2"/>
  </si>
  <si>
    <t>貸付けによる支出</t>
    <rPh sb="0" eb="2">
      <t>カシツケ</t>
    </rPh>
    <rPh sb="6" eb="8">
      <t>シシュツ</t>
    </rPh>
    <phoneticPr fontId="2"/>
  </si>
  <si>
    <t>Loan advances</t>
    <phoneticPr fontId="2"/>
  </si>
  <si>
    <t>Other cash flows from investing activities</t>
    <phoneticPr fontId="2"/>
  </si>
  <si>
    <t>Cash flows from financing activities</t>
    <phoneticPr fontId="2"/>
  </si>
  <si>
    <t>Proceeds from issuance of bonds</t>
    <phoneticPr fontId="2"/>
  </si>
  <si>
    <t>Dividends paid</t>
    <phoneticPr fontId="2"/>
  </si>
  <si>
    <t>Other cash flows from financing activities</t>
    <phoneticPr fontId="2"/>
  </si>
  <si>
    <t>Share of profit of entities accounted for using equity method</t>
    <phoneticPr fontId="2"/>
  </si>
  <si>
    <r>
      <t xml:space="preserve">(Subsidiary) </t>
    </r>
    <r>
      <rPr>
        <sz val="10"/>
        <rFont val="ＭＳ Ｐゴシック"/>
        <family val="3"/>
        <charset val="128"/>
      </rPr>
      <t>　</t>
    </r>
    <r>
      <rPr>
        <sz val="10"/>
        <rFont val="Arial Narrow"/>
        <family val="2"/>
      </rPr>
      <t>enTouch K.K.*</t>
    </r>
    <phoneticPr fontId="2"/>
  </si>
  <si>
    <t>貸倒引当金の増減額（△は減少）</t>
    <rPh sb="0" eb="2">
      <t>カシダオレ</t>
    </rPh>
    <rPh sb="2" eb="4">
      <t>ヒキアテ</t>
    </rPh>
    <rPh sb="4" eb="5">
      <t>キン</t>
    </rPh>
    <rPh sb="6" eb="7">
      <t>ゾウ</t>
    </rPh>
    <rPh sb="7" eb="8">
      <t>ゲン</t>
    </rPh>
    <rPh sb="8" eb="9">
      <t>ガク</t>
    </rPh>
    <phoneticPr fontId="2"/>
  </si>
  <si>
    <t>投資有価証券売却及び評価損益（△は益）</t>
    <rPh sb="0" eb="2">
      <t>トウシ</t>
    </rPh>
    <rPh sb="2" eb="4">
      <t>ユウカ</t>
    </rPh>
    <rPh sb="4" eb="6">
      <t>ショウケン</t>
    </rPh>
    <rPh sb="6" eb="8">
      <t>バイキャク</t>
    </rPh>
    <rPh sb="8" eb="9">
      <t>オヨ</t>
    </rPh>
    <rPh sb="10" eb="12">
      <t>ヒョウカ</t>
    </rPh>
    <rPh sb="12" eb="14">
      <t>ソンエキ</t>
    </rPh>
    <rPh sb="17" eb="18">
      <t>エキ</t>
    </rPh>
    <phoneticPr fontId="2"/>
  </si>
  <si>
    <t>Loss (gain) on sale and valuation of investment securities</t>
    <phoneticPr fontId="2"/>
  </si>
  <si>
    <t>売上債権の増減額（△は増加）</t>
    <rPh sb="0" eb="2">
      <t>ウリアゲ</t>
    </rPh>
    <rPh sb="2" eb="4">
      <t>サイケン</t>
    </rPh>
    <rPh sb="5" eb="7">
      <t>ゾウゲン</t>
    </rPh>
    <rPh sb="7" eb="8">
      <t>ガク</t>
    </rPh>
    <phoneticPr fontId="2"/>
  </si>
  <si>
    <t>仕入債務の増減額（△は減少）</t>
    <rPh sb="0" eb="2">
      <t>シイレ</t>
    </rPh>
    <rPh sb="2" eb="4">
      <t>サイム</t>
    </rPh>
    <rPh sb="5" eb="8">
      <t>ゾウゲンガク</t>
    </rPh>
    <rPh sb="7" eb="8">
      <t>ガク</t>
    </rPh>
    <phoneticPr fontId="2"/>
  </si>
  <si>
    <t>短期借入金の純増減額（△は減少）</t>
    <rPh sb="0" eb="2">
      <t>タンキ</t>
    </rPh>
    <rPh sb="2" eb="3">
      <t>シャク</t>
    </rPh>
    <rPh sb="3" eb="5">
      <t>ニュウキン</t>
    </rPh>
    <rPh sb="6" eb="8">
      <t>ジュンゾウ</t>
    </rPh>
    <rPh sb="8" eb="10">
      <t>ゲンガク</t>
    </rPh>
    <phoneticPr fontId="2"/>
  </si>
  <si>
    <t>Net increase (decrease) in short-term borrowings</t>
    <phoneticPr fontId="2"/>
  </si>
  <si>
    <t>Purchase rebates receivable</t>
    <phoneticPr fontId="2"/>
  </si>
  <si>
    <t>Non-current assets</t>
    <phoneticPr fontId="2"/>
  </si>
  <si>
    <t>Buildings and structures, net</t>
    <phoneticPr fontId="2"/>
  </si>
  <si>
    <t>①建物及び構築物（純額）</t>
    <phoneticPr fontId="2"/>
  </si>
  <si>
    <t>Investments securities</t>
    <phoneticPr fontId="2"/>
  </si>
  <si>
    <t>Short-term borrowings</t>
    <phoneticPr fontId="2"/>
  </si>
  <si>
    <t>Current portion of long-term borrowings</t>
    <phoneticPr fontId="2"/>
  </si>
  <si>
    <t>Non-current liabilities</t>
    <phoneticPr fontId="2"/>
  </si>
  <si>
    <t>Long-term borrowings</t>
    <phoneticPr fontId="2"/>
  </si>
  <si>
    <t>Share capital</t>
    <phoneticPr fontId="2"/>
  </si>
  <si>
    <t>Treasury shares</t>
    <phoneticPr fontId="2"/>
  </si>
  <si>
    <t>Share acquisition rights</t>
    <phoneticPr fontId="2"/>
  </si>
  <si>
    <t>Retirement benefit liability</t>
    <phoneticPr fontId="2"/>
  </si>
  <si>
    <t>Asset retirement obligations</t>
    <phoneticPr fontId="2"/>
  </si>
  <si>
    <t>Remuneration, salaries and allowances for directors (and other officers)</t>
    <phoneticPr fontId="2"/>
  </si>
  <si>
    <t>Rental income from real estate</t>
    <phoneticPr fontId="2"/>
  </si>
  <si>
    <t>Profit before income taxes</t>
    <phoneticPr fontId="2"/>
  </si>
  <si>
    <t>固定資産除売却損益（△は益）</t>
    <phoneticPr fontId="2"/>
  </si>
  <si>
    <t>Loss (gain) on sale and retirement of non-current assets</t>
    <phoneticPr fontId="2"/>
  </si>
  <si>
    <t>Decrease (increase) in trade receivables</t>
    <phoneticPr fontId="2"/>
  </si>
  <si>
    <t>Decrease (increase) in inventories</t>
    <phoneticPr fontId="2"/>
  </si>
  <si>
    <t>Increase (decrease) in trade payables</t>
    <phoneticPr fontId="2"/>
  </si>
  <si>
    <t>Increase (decrease) in accrued consumption taxes</t>
    <phoneticPr fontId="2"/>
  </si>
  <si>
    <t>Interest paid</t>
    <phoneticPr fontId="2"/>
  </si>
  <si>
    <t>Payments into time deposits</t>
    <phoneticPr fontId="2"/>
  </si>
  <si>
    <t>Proceeds from sale of property, plant and equipment</t>
    <phoneticPr fontId="2"/>
  </si>
  <si>
    <t>Purchase of shares of subsidiaries and associates</t>
    <phoneticPr fontId="2"/>
  </si>
  <si>
    <t>Proceeds from collection of loans receivable</t>
    <phoneticPr fontId="2"/>
  </si>
  <si>
    <t>Repayments of long-term borrowings</t>
    <phoneticPr fontId="2"/>
  </si>
  <si>
    <t>Purchase of treasury shares</t>
    <phoneticPr fontId="2"/>
  </si>
  <si>
    <t>Increase in cash and cash equivalents resulting from change in scope of consolidation</t>
    <phoneticPr fontId="2"/>
  </si>
  <si>
    <t>Cash and cash equivalents at end of period</t>
    <phoneticPr fontId="2"/>
  </si>
  <si>
    <t>Impairment losses</t>
    <phoneticPr fontId="2"/>
  </si>
  <si>
    <t>subtotal</t>
    <phoneticPr fontId="2"/>
  </si>
  <si>
    <t>（子会社）　　㈱テイク・グッド・ケア ※</t>
    <phoneticPr fontId="2"/>
  </si>
  <si>
    <r>
      <t>算式｜</t>
    </r>
    <r>
      <rPr>
        <sz val="10"/>
        <rFont val="Arial Narrow"/>
        <family val="2"/>
      </rPr>
      <t>Calculation formula</t>
    </r>
    <rPh sb="0" eb="2">
      <t>サンシキ</t>
    </rPh>
    <phoneticPr fontId="2"/>
  </si>
  <si>
    <r>
      <t>1</t>
    </r>
    <r>
      <rPr>
        <sz val="9"/>
        <rFont val="ＭＳ Ｐゴシック"/>
        <family val="3"/>
        <charset val="128"/>
      </rPr>
      <t xml:space="preserve">株当たり純資産（円）
</t>
    </r>
    <r>
      <rPr>
        <sz val="9"/>
        <rFont val="Arial Narrow"/>
        <family val="2"/>
      </rPr>
      <t>Net assets per share (yen)</t>
    </r>
    <rPh sb="1" eb="2">
      <t>カブ</t>
    </rPh>
    <rPh sb="2" eb="3">
      <t>ア</t>
    </rPh>
    <rPh sb="5" eb="8">
      <t>ジュンシサン</t>
    </rPh>
    <rPh sb="9" eb="10">
      <t>エン</t>
    </rPh>
    <phoneticPr fontId="2"/>
  </si>
  <si>
    <r>
      <rPr>
        <sz val="9"/>
        <rFont val="ＭＳ Ｐゴシック"/>
        <family val="3"/>
        <charset val="128"/>
      </rPr>
      <t xml:space="preserve">損益分岐点（百万円）　※
</t>
    </r>
    <r>
      <rPr>
        <sz val="9"/>
        <rFont val="Arial Narrow"/>
        <family val="2"/>
      </rPr>
      <t>Breakeven point (million yen)*</t>
    </r>
    <rPh sb="0" eb="2">
      <t>ソンエキ</t>
    </rPh>
    <rPh sb="2" eb="5">
      <t>ブンキテン</t>
    </rPh>
    <rPh sb="6" eb="8">
      <t>ヒャクマン</t>
    </rPh>
    <rPh sb="8" eb="9">
      <t>エン</t>
    </rPh>
    <phoneticPr fontId="2"/>
  </si>
  <si>
    <r>
      <rPr>
        <sz val="9"/>
        <rFont val="ＭＳ Ｐゴシック"/>
        <family val="3"/>
        <charset val="128"/>
      </rPr>
      <t>損益分岐点比率（％）　※</t>
    </r>
    <r>
      <rPr>
        <sz val="9"/>
        <rFont val="ＭＳ Ｐゴシック"/>
        <family val="3"/>
        <charset val="128"/>
      </rPr>
      <t xml:space="preserve">
</t>
    </r>
    <r>
      <rPr>
        <sz val="9"/>
        <rFont val="Arial Narrow"/>
        <family val="2"/>
      </rPr>
      <t>Breakeven point ratio (%)*</t>
    </r>
    <rPh sb="0" eb="2">
      <t>ソンエキ</t>
    </rPh>
    <rPh sb="2" eb="5">
      <t>ブンキテン</t>
    </rPh>
    <rPh sb="5" eb="7">
      <t>ヒリツ</t>
    </rPh>
    <phoneticPr fontId="2"/>
  </si>
  <si>
    <t>Non-operating income</t>
    <phoneticPr fontId="2"/>
  </si>
  <si>
    <r>
      <t xml:space="preserve">(Subsidiary) </t>
    </r>
    <r>
      <rPr>
        <sz val="10"/>
        <rFont val="ＭＳ Ｐゴシック"/>
        <family val="3"/>
        <charset val="128"/>
      </rPr>
      <t>　</t>
    </r>
    <r>
      <rPr>
        <sz val="10"/>
        <rFont val="Arial Narrow"/>
        <family val="2"/>
      </rPr>
      <t>take good care Co., Ltd.*</t>
    </r>
    <phoneticPr fontId="2"/>
  </si>
  <si>
    <t>General motor truck transportation business</t>
    <phoneticPr fontId="2"/>
  </si>
  <si>
    <r>
      <t xml:space="preserve">(Subsidiary) </t>
    </r>
    <r>
      <rPr>
        <sz val="10"/>
        <rFont val="ＭＳ Ｐゴシック"/>
        <family val="3"/>
        <charset val="128"/>
      </rPr>
      <t>　</t>
    </r>
    <r>
      <rPr>
        <sz val="10"/>
        <rFont val="Arial Narrow"/>
        <family val="2"/>
      </rPr>
      <t>KYOSO LOGISTICS CO., LTD. *</t>
    </r>
    <phoneticPr fontId="2"/>
  </si>
  <si>
    <t>Cashless payment and factoring</t>
    <phoneticPr fontId="2"/>
  </si>
  <si>
    <r>
      <t xml:space="preserve">(Subsidiary) </t>
    </r>
    <r>
      <rPr>
        <sz val="10"/>
        <rFont val="ＭＳ Ｐゴシック"/>
        <family val="3"/>
        <charset val="128"/>
      </rPr>
      <t>　</t>
    </r>
    <r>
      <rPr>
        <sz val="10"/>
        <rFont val="Arial Narrow"/>
        <family val="2"/>
      </rPr>
      <t>Alpharia Co., Ltd. *</t>
    </r>
    <phoneticPr fontId="2"/>
  </si>
  <si>
    <t>Remote detailling</t>
    <phoneticPr fontId="2"/>
  </si>
  <si>
    <t>Manufacturing and Sales of hygienic materials</t>
    <phoneticPr fontId="2"/>
  </si>
  <si>
    <r>
      <t xml:space="preserve">(Subsidiary) </t>
    </r>
    <r>
      <rPr>
        <sz val="10"/>
        <rFont val="ＭＳ Ｐゴシック"/>
        <family val="3"/>
        <charset val="128"/>
      </rPr>
      <t>　</t>
    </r>
    <r>
      <rPr>
        <sz val="10"/>
        <rFont val="Arial Narrow"/>
        <family val="2"/>
      </rPr>
      <t>Sunmedical., Co. Ltd. *</t>
    </r>
    <phoneticPr fontId="2"/>
  </si>
  <si>
    <t>22/9</t>
    <phoneticPr fontId="2"/>
  </si>
  <si>
    <t>Ordinary profit</t>
    <phoneticPr fontId="2"/>
  </si>
  <si>
    <t>合計</t>
    <rPh sb="0" eb="2">
      <t>ゴウケイ</t>
    </rPh>
    <phoneticPr fontId="2"/>
  </si>
  <si>
    <t>Total</t>
    <phoneticPr fontId="2"/>
  </si>
  <si>
    <t>売上高</t>
    <phoneticPr fontId="2"/>
  </si>
  <si>
    <t xml:space="preserve">    売上比</t>
    <rPh sb="4" eb="6">
      <t>ウリアゲ</t>
    </rPh>
    <rPh sb="6" eb="7">
      <t>ヒ</t>
    </rPh>
    <phoneticPr fontId="2"/>
  </si>
  <si>
    <t>　 構成比</t>
    <rPh sb="2" eb="5">
      <t>コウセイヒ</t>
    </rPh>
    <phoneticPr fontId="2"/>
  </si>
  <si>
    <t>医薬品卸売事業</t>
    <rPh sb="0" eb="3">
      <t>イヤクヒン</t>
    </rPh>
    <rPh sb="3" eb="4">
      <t>オロシ</t>
    </rPh>
    <rPh sb="4" eb="5">
      <t>ウ</t>
    </rPh>
    <rPh sb="5" eb="7">
      <t>ジギョウ</t>
    </rPh>
    <phoneticPr fontId="2"/>
  </si>
  <si>
    <t>調整</t>
    <rPh sb="0" eb="2">
      <t>チョウセイ</t>
    </rPh>
    <phoneticPr fontId="2"/>
  </si>
  <si>
    <r>
      <t>2.</t>
    </r>
    <r>
      <rPr>
        <b/>
        <sz val="10"/>
        <color indexed="9"/>
        <rFont val="ＭＳ Ｐゴシック"/>
        <family val="3"/>
        <charset val="128"/>
      </rPr>
      <t>主な経営指標等の推移｜</t>
    </r>
    <r>
      <rPr>
        <b/>
        <sz val="10"/>
        <color indexed="9"/>
        <rFont val="Arial Narrow"/>
        <family val="2"/>
      </rPr>
      <t>Main management indicator</t>
    </r>
    <rPh sb="2" eb="3">
      <t>オモ</t>
    </rPh>
    <rPh sb="4" eb="6">
      <t>ケイエイ</t>
    </rPh>
    <rPh sb="6" eb="8">
      <t>シヒョウ</t>
    </rPh>
    <rPh sb="8" eb="9">
      <t>トウ</t>
    </rPh>
    <rPh sb="10" eb="12">
      <t>スイイ</t>
    </rPh>
    <phoneticPr fontId="2"/>
  </si>
  <si>
    <r>
      <t>4.</t>
    </r>
    <r>
      <rPr>
        <b/>
        <sz val="10"/>
        <color indexed="9"/>
        <rFont val="ＭＳ Ｐゴシック"/>
        <family val="3"/>
        <charset val="128"/>
      </rPr>
      <t>販売費及び一般管理費｜</t>
    </r>
    <r>
      <rPr>
        <b/>
        <sz val="10"/>
        <color indexed="9"/>
        <rFont val="Arial Narrow"/>
        <family val="2"/>
      </rPr>
      <t>Selling, general and administrative expenses</t>
    </r>
    <rPh sb="2" eb="5">
      <t>ハンバイヒ</t>
    </rPh>
    <rPh sb="5" eb="6">
      <t>オヨ</t>
    </rPh>
    <rPh sb="7" eb="9">
      <t>イッパン</t>
    </rPh>
    <rPh sb="9" eb="12">
      <t>カンリヒ</t>
    </rPh>
    <phoneticPr fontId="2"/>
  </si>
  <si>
    <r>
      <t>5.</t>
    </r>
    <r>
      <rPr>
        <b/>
        <sz val="10"/>
        <color indexed="9"/>
        <rFont val="ＭＳ Ｐゴシック"/>
        <family val="3"/>
        <charset val="128"/>
      </rPr>
      <t>主な設備投資の状況｜</t>
    </r>
    <r>
      <rPr>
        <b/>
        <sz val="10"/>
        <color indexed="9"/>
        <rFont val="Arial Narrow"/>
        <family val="2"/>
      </rPr>
      <t>Plant and equipment</t>
    </r>
    <rPh sb="2" eb="3">
      <t>オモ</t>
    </rPh>
    <rPh sb="4" eb="6">
      <t>セツビ</t>
    </rPh>
    <rPh sb="6" eb="8">
      <t>トウシ</t>
    </rPh>
    <rPh sb="9" eb="11">
      <t>ジョウキョウ</t>
    </rPh>
    <phoneticPr fontId="2"/>
  </si>
  <si>
    <r>
      <t>6.</t>
    </r>
    <r>
      <rPr>
        <b/>
        <sz val="10"/>
        <color indexed="9"/>
        <rFont val="ＭＳ Ｐゴシック"/>
        <family val="3"/>
        <charset val="128"/>
      </rPr>
      <t>その他の経営指標｜</t>
    </r>
    <r>
      <rPr>
        <b/>
        <sz val="10"/>
        <color indexed="9"/>
        <rFont val="Arial Narrow"/>
        <family val="2"/>
      </rPr>
      <t>Other financial data</t>
    </r>
    <rPh sb="4" eb="5">
      <t>タ</t>
    </rPh>
    <rPh sb="6" eb="8">
      <t>ケイエイ</t>
    </rPh>
    <rPh sb="8" eb="10">
      <t>シヒョウ</t>
    </rPh>
    <phoneticPr fontId="2"/>
  </si>
  <si>
    <t>2.</t>
    <phoneticPr fontId="2"/>
  </si>
  <si>
    <t>主な経営指標等の推移</t>
    <rPh sb="0" eb="1">
      <t>オモ</t>
    </rPh>
    <rPh sb="2" eb="4">
      <t>ケイエイ</t>
    </rPh>
    <rPh sb="4" eb="6">
      <t>シヒョウ</t>
    </rPh>
    <rPh sb="6" eb="7">
      <t>トウ</t>
    </rPh>
    <rPh sb="8" eb="10">
      <t>スイイ</t>
    </rPh>
    <phoneticPr fontId="2"/>
  </si>
  <si>
    <t>3.</t>
    <phoneticPr fontId="2"/>
  </si>
  <si>
    <t>医薬品卸売事業</t>
    <rPh sb="0" eb="3">
      <t>イヤクヒン</t>
    </rPh>
    <rPh sb="3" eb="5">
      <t>オロシウリ</t>
    </rPh>
    <rPh sb="5" eb="7">
      <t>ジギョウ</t>
    </rPh>
    <phoneticPr fontId="2"/>
  </si>
  <si>
    <t>4.</t>
    <phoneticPr fontId="2"/>
  </si>
  <si>
    <t>5.</t>
    <phoneticPr fontId="2"/>
  </si>
  <si>
    <t>6.</t>
    <phoneticPr fontId="2"/>
  </si>
  <si>
    <t>7.</t>
    <phoneticPr fontId="2"/>
  </si>
  <si>
    <t>8.</t>
    <phoneticPr fontId="2"/>
  </si>
  <si>
    <t>9.</t>
    <phoneticPr fontId="2"/>
  </si>
  <si>
    <r>
      <rPr>
        <sz val="9"/>
        <rFont val="ＭＳ Ｐゴシック"/>
        <family val="3"/>
        <charset val="128"/>
      </rPr>
      <t>医薬品卸売事業</t>
    </r>
    <rPh sb="0" eb="3">
      <t>イヤクヒン</t>
    </rPh>
    <rPh sb="3" eb="4">
      <t>オロシ</t>
    </rPh>
    <rPh sb="4" eb="5">
      <t>ウ</t>
    </rPh>
    <rPh sb="5" eb="7">
      <t>ジギョウ</t>
    </rPh>
    <phoneticPr fontId="2"/>
  </si>
  <si>
    <r>
      <rPr>
        <sz val="9"/>
        <rFont val="ＭＳ Ｐゴシック"/>
        <family val="3"/>
        <charset val="128"/>
      </rPr>
      <t>調剤薬局事業</t>
    </r>
    <rPh sb="0" eb="2">
      <t>チョウザイ</t>
    </rPh>
    <rPh sb="2" eb="4">
      <t>ヤッキョク</t>
    </rPh>
    <rPh sb="4" eb="6">
      <t>ジギョウ</t>
    </rPh>
    <phoneticPr fontId="2"/>
  </si>
  <si>
    <r>
      <rPr>
        <sz val="9"/>
        <rFont val="ＭＳ Ｐゴシック"/>
        <family val="3"/>
        <charset val="128"/>
      </rPr>
      <t>調整</t>
    </r>
    <rPh sb="0" eb="2">
      <t>チョウセイ</t>
    </rPh>
    <phoneticPr fontId="2"/>
  </si>
  <si>
    <r>
      <rPr>
        <sz val="9"/>
        <rFont val="ＭＳ Ｐゴシック"/>
        <family val="3"/>
        <charset val="128"/>
      </rPr>
      <t>医薬品卸売事業</t>
    </r>
    <rPh sb="4" eb="5">
      <t>ウ</t>
    </rPh>
    <phoneticPr fontId="2"/>
  </si>
  <si>
    <r>
      <rPr>
        <sz val="9"/>
        <rFont val="ＭＳ Ｐゴシック"/>
        <family val="3"/>
        <charset val="128"/>
      </rPr>
      <t>調剤薬局事業</t>
    </r>
    <r>
      <rPr>
        <sz val="10"/>
        <rFont val="Arial Narrow"/>
        <family val="2"/>
      </rPr>
      <t/>
    </r>
    <phoneticPr fontId="2"/>
  </si>
  <si>
    <r>
      <t>（関連会社）　</t>
    </r>
    <r>
      <rPr>
        <sz val="10"/>
        <rFont val="ＭＳ Ｐゴシック"/>
        <family val="3"/>
        <charset val="128"/>
      </rPr>
      <t>あゆみ製薬ホールディングス㈱ ※、あゆみ製薬㈱ ※</t>
    </r>
    <phoneticPr fontId="2"/>
  </si>
  <si>
    <r>
      <rPr>
        <sz val="9"/>
        <rFont val="ＭＳ Ｐゴシック"/>
        <family val="3"/>
        <charset val="128"/>
      </rPr>
      <t>※</t>
    </r>
    <r>
      <rPr>
        <sz val="9"/>
        <rFont val="ＭＳ Ｐゴシック"/>
        <family val="3"/>
        <charset val="128"/>
      </rPr>
      <t>　持分法適用会社です。　</t>
    </r>
    <r>
      <rPr>
        <sz val="9"/>
        <rFont val="Arial Narrow"/>
        <family val="2"/>
      </rPr>
      <t xml:space="preserve">* Equity-method affiliate
 </t>
    </r>
    <phoneticPr fontId="2"/>
  </si>
  <si>
    <r>
      <t>(</t>
    </r>
    <r>
      <rPr>
        <sz val="10"/>
        <rFont val="ＭＳ Ｐゴシック"/>
        <family val="3"/>
        <charset val="128"/>
      </rPr>
      <t>子会社</t>
    </r>
    <r>
      <rPr>
        <sz val="10"/>
        <rFont val="Arial Narrow"/>
        <family val="2"/>
      </rPr>
      <t>)</t>
    </r>
    <r>
      <rPr>
        <sz val="10"/>
        <rFont val="ＭＳ Ｐゴシック"/>
        <family val="3"/>
        <charset val="128"/>
      </rPr>
      <t>　㈱ネグジット総研</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</si>
  <si>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Nextit Research Institute, Inc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</si>
  <si>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健康ショップ</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</si>
  <si>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eKenkoshop Corporation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</si>
  <si>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ヘルスケア</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</si>
  <si>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K.K.eHealthcare </t>
    </r>
    <phoneticPr fontId="2"/>
  </si>
  <si>
    <t>━</t>
    <phoneticPr fontId="2"/>
  </si>
  <si>
    <r>
      <t xml:space="preserve">（1）主な経営指標 / </t>
    </r>
    <r>
      <rPr>
        <sz val="10"/>
        <rFont val="Arial Narrow"/>
        <family val="2"/>
      </rPr>
      <t>Main management indicator</t>
    </r>
    <rPh sb="3" eb="4">
      <t>オモ</t>
    </rPh>
    <rPh sb="5" eb="7">
      <t>ケイエイ</t>
    </rPh>
    <rPh sb="7" eb="9">
      <t>シヒョウ</t>
    </rPh>
    <phoneticPr fontId="2"/>
  </si>
  <si>
    <r>
      <t xml:space="preserve">（2）セグメント別状況 / </t>
    </r>
    <r>
      <rPr>
        <sz val="10"/>
        <rFont val="Arial Narrow"/>
        <family val="2"/>
      </rPr>
      <t>Segment information</t>
    </r>
    <rPh sb="8" eb="9">
      <t>ベツ</t>
    </rPh>
    <rPh sb="9" eb="11">
      <t>ジョウキョウ</t>
    </rPh>
    <phoneticPr fontId="2"/>
  </si>
  <si>
    <r>
      <t xml:space="preserve">①売上高 / </t>
    </r>
    <r>
      <rPr>
        <sz val="10"/>
        <rFont val="Arial Narrow"/>
        <family val="2"/>
      </rPr>
      <t>Net sales</t>
    </r>
    <rPh sb="1" eb="3">
      <t>ウリアゲ</t>
    </rPh>
    <rPh sb="3" eb="4">
      <t>ダカ</t>
    </rPh>
    <phoneticPr fontId="2"/>
  </si>
  <si>
    <r>
      <t xml:space="preserve">②営業利益 / </t>
    </r>
    <r>
      <rPr>
        <sz val="10"/>
        <rFont val="Arial Narrow"/>
        <family val="2"/>
      </rPr>
      <t>Operating profit</t>
    </r>
    <rPh sb="1" eb="3">
      <t>エイギョウ</t>
    </rPh>
    <rPh sb="3" eb="5">
      <t>リエキ</t>
    </rPh>
    <phoneticPr fontId="2"/>
  </si>
  <si>
    <t>自己資本比率</t>
    <phoneticPr fontId="2"/>
  </si>
  <si>
    <r>
      <t>（関連会社）　酒井薬品㈱ ※</t>
    </r>
    <r>
      <rPr>
        <sz val="10"/>
        <rFont val="Arial Narrow"/>
        <family val="2"/>
      </rPr>
      <t>2</t>
    </r>
    <phoneticPr fontId="2"/>
  </si>
  <si>
    <r>
      <t xml:space="preserve">③従業員数 / </t>
    </r>
    <r>
      <rPr>
        <sz val="10"/>
        <rFont val="Arial Narrow"/>
        <family val="2"/>
      </rPr>
      <t>Employees</t>
    </r>
    <rPh sb="1" eb="4">
      <t>ジュウギョウイン</t>
    </rPh>
    <rPh sb="4" eb="5">
      <t>スウ</t>
    </rPh>
    <phoneticPr fontId="2"/>
  </si>
  <si>
    <r>
      <t>(Affiliate)</t>
    </r>
    <r>
      <rPr>
        <sz val="10"/>
        <rFont val="ＭＳ Ｐゴシック"/>
        <family val="3"/>
        <charset val="128"/>
      </rPr>
      <t>　</t>
    </r>
    <r>
      <rPr>
        <sz val="10"/>
        <rFont val="Arial Narrow"/>
        <family val="2"/>
      </rPr>
      <t>SAKAI MEDICINES CO., LTD. *2</t>
    </r>
    <phoneticPr fontId="2"/>
  </si>
  <si>
    <r>
      <t xml:space="preserve">(Subsidiary) </t>
    </r>
    <r>
      <rPr>
        <sz val="10"/>
        <rFont val="ＭＳ Ｐゴシック"/>
        <family val="3"/>
        <charset val="128"/>
      </rPr>
      <t>　</t>
    </r>
    <r>
      <rPr>
        <sz val="10"/>
        <rFont val="Arial Narrow"/>
        <family val="2"/>
      </rPr>
      <t>Toho Real Estate Co., Ltd. *</t>
    </r>
    <phoneticPr fontId="2"/>
  </si>
  <si>
    <r>
      <t>6.</t>
    </r>
    <r>
      <rPr>
        <sz val="9"/>
        <rFont val="ＭＳ Ｐゴシック"/>
        <family val="3"/>
        <charset val="128"/>
      </rPr>
      <t>独占禁止法関連損失引当金</t>
    </r>
    <phoneticPr fontId="2"/>
  </si>
  <si>
    <t>Provision for loss on antimonopoly act</t>
    <phoneticPr fontId="2"/>
  </si>
  <si>
    <r>
      <t>Ⅳ</t>
    </r>
    <r>
      <rPr>
        <sz val="9"/>
        <rFont val="Arial Narrow"/>
        <family val="2"/>
      </rPr>
      <t>.</t>
    </r>
    <r>
      <rPr>
        <sz val="9"/>
        <rFont val="ＭＳ Ｐゴシック"/>
        <family val="3"/>
        <charset val="128"/>
      </rPr>
      <t>非支配株主持分</t>
    </r>
  </si>
  <si>
    <t>Non-controlling interests</t>
  </si>
  <si>
    <t>②器具及び備品（純額）</t>
    <phoneticPr fontId="2"/>
  </si>
  <si>
    <t>③土地</t>
    <rPh sb="1" eb="3">
      <t>トチ</t>
    </rPh>
    <phoneticPr fontId="2"/>
  </si>
  <si>
    <t>④建設仮勘定</t>
    <rPh sb="1" eb="3">
      <t>ケンセツ</t>
    </rPh>
    <rPh sb="3" eb="6">
      <t>カリカンジョウ</t>
    </rPh>
    <phoneticPr fontId="2"/>
  </si>
  <si>
    <t>⑤その他</t>
    <rPh sb="3" eb="4">
      <t>タ</t>
    </rPh>
    <phoneticPr fontId="2"/>
  </si>
  <si>
    <t>Furniture and fixtures, net</t>
    <phoneticPr fontId="2"/>
  </si>
  <si>
    <r>
      <t>7.</t>
    </r>
    <r>
      <rPr>
        <sz val="9"/>
        <rFont val="ＭＳ Ｐゴシック"/>
        <family val="3"/>
        <charset val="128"/>
      </rPr>
      <t>その他</t>
    </r>
    <rPh sb="4" eb="5">
      <t>タ</t>
    </rPh>
    <phoneticPr fontId="2"/>
  </si>
  <si>
    <t>Vehicle expenses</t>
    <phoneticPr fontId="2"/>
  </si>
  <si>
    <t>受取利息及び受取配当金</t>
    <rPh sb="0" eb="2">
      <t>ウケトリ</t>
    </rPh>
    <rPh sb="2" eb="4">
      <t>リソク</t>
    </rPh>
    <rPh sb="4" eb="5">
      <t>オヨ</t>
    </rPh>
    <rPh sb="6" eb="8">
      <t>ウケトリ</t>
    </rPh>
    <rPh sb="8" eb="11">
      <t>ハイトウキン</t>
    </rPh>
    <phoneticPr fontId="2"/>
  </si>
  <si>
    <t>Profit attributable to non-controlling interests</t>
    <phoneticPr fontId="2"/>
  </si>
  <si>
    <t>Profit attributable to
owners of parent</t>
    <phoneticPr fontId="2"/>
  </si>
  <si>
    <r>
      <t>（</t>
    </r>
    <r>
      <rPr>
        <sz val="10"/>
        <rFont val="Arial Narrow"/>
        <family val="2"/>
      </rPr>
      <t>1</t>
    </r>
    <r>
      <rPr>
        <sz val="10"/>
        <rFont val="ＭＳ Ｐゴシック"/>
        <family val="3"/>
        <charset val="128"/>
      </rPr>
      <t>）業態別売上高の状況</t>
    </r>
    <r>
      <rPr>
        <sz val="10"/>
        <rFont val="Arial Narrow"/>
        <family val="2"/>
      </rPr>
      <t xml:space="preserve"> / Net sales by customers</t>
    </r>
    <rPh sb="3" eb="5">
      <t>ギョウタイ</t>
    </rPh>
    <rPh sb="5" eb="6">
      <t>ベツ</t>
    </rPh>
    <rPh sb="6" eb="9">
      <t>ウリアゲダカ</t>
    </rPh>
    <rPh sb="10" eb="12">
      <t>ジョウキョウ</t>
    </rPh>
    <phoneticPr fontId="2"/>
  </si>
  <si>
    <t>販売費及び一般管理費費</t>
    <rPh sb="0" eb="1">
      <t>ハン</t>
    </rPh>
    <rPh sb="1" eb="2">
      <t>バイ</t>
    </rPh>
    <rPh sb="2" eb="3">
      <t>ヒ</t>
    </rPh>
    <rPh sb="3" eb="4">
      <t>オヨ</t>
    </rPh>
    <rPh sb="5" eb="7">
      <t>イッパン</t>
    </rPh>
    <rPh sb="7" eb="10">
      <t>カンリヒ</t>
    </rPh>
    <rPh sb="10" eb="11">
      <t>ヒ</t>
    </rPh>
    <phoneticPr fontId="2"/>
  </si>
  <si>
    <t>運賃荷造費</t>
    <rPh sb="0" eb="2">
      <t>ウンチン</t>
    </rPh>
    <rPh sb="2" eb="3">
      <t>ニ</t>
    </rPh>
    <rPh sb="3" eb="4">
      <t>ヅクリ</t>
    </rPh>
    <rPh sb="4" eb="5">
      <t>ヒ</t>
    </rPh>
    <phoneticPr fontId="2"/>
  </si>
  <si>
    <r>
      <t>4.1</t>
    </r>
    <r>
      <rPr>
        <sz val="8"/>
        <rFont val="ＭＳ Ｐゴシック"/>
        <family val="3"/>
        <charset val="128"/>
      </rPr>
      <t>年以内に返済予定の長期借入金</t>
    </r>
    <rPh sb="3" eb="4">
      <t>ネン</t>
    </rPh>
    <rPh sb="4" eb="6">
      <t>イナイ</t>
    </rPh>
    <rPh sb="7" eb="9">
      <t>ヘンサイ</t>
    </rPh>
    <rPh sb="9" eb="11">
      <t>ヨテイ</t>
    </rPh>
    <rPh sb="12" eb="14">
      <t>チョウキ</t>
    </rPh>
    <rPh sb="14" eb="15">
      <t>シャク</t>
    </rPh>
    <rPh sb="15" eb="16">
      <t>イリ</t>
    </rPh>
    <rPh sb="16" eb="17">
      <t>キン</t>
    </rPh>
    <phoneticPr fontId="2"/>
  </si>
  <si>
    <r>
      <t>5.</t>
    </r>
    <r>
      <rPr>
        <sz val="9"/>
        <rFont val="ＭＳ Ｐゴシック"/>
        <family val="3"/>
        <charset val="128"/>
      </rPr>
      <t>未払法人税等</t>
    </r>
    <rPh sb="2" eb="4">
      <t>ミバラ</t>
    </rPh>
    <rPh sb="4" eb="7">
      <t>ホウジンゼイ</t>
    </rPh>
    <rPh sb="7" eb="8">
      <t>トウ</t>
    </rPh>
    <phoneticPr fontId="2"/>
  </si>
  <si>
    <r>
      <t>6.</t>
    </r>
    <r>
      <rPr>
        <sz val="9"/>
        <rFont val="ＭＳ Ｐゴシック"/>
        <family val="3"/>
        <charset val="128"/>
      </rPr>
      <t>賞与引当金</t>
    </r>
    <rPh sb="2" eb="4">
      <t>ショウヨ</t>
    </rPh>
    <rPh sb="4" eb="6">
      <t>ヒキアテ</t>
    </rPh>
    <rPh sb="6" eb="7">
      <t>キン</t>
    </rPh>
    <phoneticPr fontId="2"/>
  </si>
  <si>
    <r>
      <t>3.1</t>
    </r>
    <r>
      <rPr>
        <sz val="9"/>
        <rFont val="ＭＳ Ｐゴシック"/>
        <family val="3"/>
        <charset val="128"/>
      </rPr>
      <t>年内償還予定の社債</t>
    </r>
    <phoneticPr fontId="2"/>
  </si>
  <si>
    <t>長期借入れによる収入</t>
    <rPh sb="8" eb="10">
      <t>シュウニュウ</t>
    </rPh>
    <phoneticPr fontId="2"/>
  </si>
  <si>
    <t>Proceeds from long-term borrowings</t>
    <phoneticPr fontId="2"/>
  </si>
  <si>
    <t>Other peripheral businesses</t>
  </si>
  <si>
    <t>Other peripheral businesses</t>
    <phoneticPr fontId="2"/>
  </si>
  <si>
    <t>Adjustment</t>
  </si>
  <si>
    <t>Pharmaceutical manufacturing and sales business</t>
  </si>
  <si>
    <t>Pharmaceutical manufacturing and sales business</t>
    <phoneticPr fontId="2"/>
  </si>
  <si>
    <t>SMO business</t>
    <phoneticPr fontId="2"/>
  </si>
  <si>
    <t>Information equipment sales business</t>
    <phoneticPr fontId="2"/>
  </si>
  <si>
    <t>SMO business</t>
    <phoneticPr fontId="2"/>
  </si>
  <si>
    <t>Extraordinary losses</t>
    <phoneticPr fontId="2"/>
  </si>
  <si>
    <t>Provision for loss on Antimonopoly Act</t>
    <phoneticPr fontId="2"/>
  </si>
  <si>
    <r>
      <rPr>
        <sz val="9"/>
        <rFont val="ＭＳ Ｐゴシック"/>
        <family val="3"/>
        <charset val="128"/>
      </rPr>
      <t>Ⅴ</t>
    </r>
    <r>
      <rPr>
        <sz val="9"/>
        <rFont val="Arial Narrow"/>
        <family val="2"/>
      </rPr>
      <t>.</t>
    </r>
    <r>
      <rPr>
        <sz val="9"/>
        <rFont val="ＭＳ Ｐゴシック"/>
        <family val="3"/>
        <charset val="128"/>
      </rPr>
      <t>現金及び現金同等物の増減額（△は減少）</t>
    </r>
    <rPh sb="2" eb="4">
      <t>ゲンキン</t>
    </rPh>
    <rPh sb="4" eb="5">
      <t>オヨ</t>
    </rPh>
    <rPh sb="6" eb="8">
      <t>ゲンキン</t>
    </rPh>
    <rPh sb="8" eb="10">
      <t>ドウトウ</t>
    </rPh>
    <rPh sb="10" eb="11">
      <t>ブツ</t>
    </rPh>
    <rPh sb="12" eb="15">
      <t>ゾウゲンガク</t>
    </rPh>
    <phoneticPr fontId="2"/>
  </si>
  <si>
    <t>Management of dispensing pharmacy business company</t>
    <phoneticPr fontId="2"/>
  </si>
  <si>
    <r>
      <t>2.</t>
    </r>
    <r>
      <rPr>
        <sz val="9"/>
        <rFont val="ＭＳ Ｐゴシック"/>
        <family val="3"/>
        <charset val="128"/>
      </rPr>
      <t>投資有価証券売却益</t>
    </r>
    <rPh sb="2" eb="4">
      <t>トウシ</t>
    </rPh>
    <rPh sb="4" eb="6">
      <t>ユウカ</t>
    </rPh>
    <rPh sb="6" eb="8">
      <t>ショウケン</t>
    </rPh>
    <rPh sb="8" eb="11">
      <t>バイキャクエキトウシユウカ</t>
    </rPh>
    <phoneticPr fontId="2"/>
  </si>
  <si>
    <t>Pharmaceutical wholesaling business</t>
    <phoneticPr fontId="2"/>
  </si>
  <si>
    <t>Dispensing pharmacy business</t>
    <phoneticPr fontId="2"/>
  </si>
  <si>
    <t>Pharmaceutical wholesaling business</t>
    <phoneticPr fontId="2"/>
  </si>
  <si>
    <t>Dispensing pharmacy business</t>
    <phoneticPr fontId="2"/>
  </si>
  <si>
    <t>Pharmaceutical wholesaling business</t>
    <phoneticPr fontId="2"/>
  </si>
  <si>
    <r>
      <rPr>
        <sz val="10"/>
        <rFont val="ＭＳ Ｐゴシック"/>
        <family val="3"/>
        <charset val="128"/>
      </rPr>
      <t>※</t>
    </r>
    <r>
      <rPr>
        <sz val="10"/>
        <rFont val="Arial Narrow"/>
        <family val="2"/>
      </rPr>
      <t xml:space="preserve">  </t>
    </r>
    <r>
      <rPr>
        <sz val="10"/>
        <rFont val="ＭＳ Ｐゴシック"/>
        <family val="3"/>
        <charset val="128"/>
      </rPr>
      <t>損益分岐点の算出は、売上原価と販管費のうち車両経費・交際費・販売促進費・広告宣伝費・運賃荷造費・仮払消費税未控除費用を変動費として計算しています。</t>
    </r>
    <rPh sb="3" eb="5">
      <t>ソンエキ</t>
    </rPh>
    <rPh sb="5" eb="8">
      <t>ブンキテン</t>
    </rPh>
    <rPh sb="9" eb="11">
      <t>サンシュツ</t>
    </rPh>
    <rPh sb="13" eb="15">
      <t>ウリアゲ</t>
    </rPh>
    <rPh sb="15" eb="17">
      <t>ゲンカ</t>
    </rPh>
    <rPh sb="18" eb="19">
      <t>ハン</t>
    </rPh>
    <rPh sb="19" eb="20">
      <t>カン</t>
    </rPh>
    <rPh sb="20" eb="21">
      <t>ヒ</t>
    </rPh>
    <rPh sb="24" eb="26">
      <t>シャリョウ</t>
    </rPh>
    <rPh sb="26" eb="28">
      <t>ケイヒ</t>
    </rPh>
    <rPh sb="29" eb="32">
      <t>コウサイヒ</t>
    </rPh>
    <rPh sb="33" eb="35">
      <t>ハンバイ</t>
    </rPh>
    <rPh sb="35" eb="37">
      <t>ソクシン</t>
    </rPh>
    <rPh sb="37" eb="38">
      <t>ヒ</t>
    </rPh>
    <rPh sb="39" eb="41">
      <t>コウコク</t>
    </rPh>
    <rPh sb="41" eb="44">
      <t>センデンヒ</t>
    </rPh>
    <rPh sb="45" eb="47">
      <t>ウンチン</t>
    </rPh>
    <rPh sb="47" eb="48">
      <t>ニ</t>
    </rPh>
    <rPh sb="48" eb="49">
      <t>ツク</t>
    </rPh>
    <rPh sb="49" eb="50">
      <t>ヒ</t>
    </rPh>
    <rPh sb="51" eb="53">
      <t>カリバラ</t>
    </rPh>
    <rPh sb="53" eb="56">
      <t>ショウヒゼイ</t>
    </rPh>
    <rPh sb="56" eb="57">
      <t>ミ</t>
    </rPh>
    <rPh sb="57" eb="59">
      <t>コウジョ</t>
    </rPh>
    <rPh sb="59" eb="61">
      <t>ヒヨウ</t>
    </rPh>
    <rPh sb="62" eb="64">
      <t>ヘンドウ</t>
    </rPh>
    <rPh sb="64" eb="65">
      <t>ヒ</t>
    </rPh>
    <rPh sb="68" eb="70">
      <t>ケイサン</t>
    </rPh>
    <phoneticPr fontId="2"/>
  </si>
  <si>
    <t>Total selling, general and 
administrative expenses</t>
    <phoneticPr fontId="2"/>
  </si>
  <si>
    <t>Vehicle expenses</t>
    <phoneticPr fontId="2"/>
  </si>
  <si>
    <t xml:space="preserve">Non-deductible temporary paid consumption tax expense </t>
    <phoneticPr fontId="2"/>
  </si>
  <si>
    <t>Ratio to sales</t>
    <phoneticPr fontId="2"/>
  </si>
  <si>
    <t>* For breakeven point calculation, variable costs include cost of sales as well as vehicle expenses, entertainment expenses, promotion expenses, advertising expenses, packing and transportation costs and non-deductible temporary paid consumption tax expense out of selling, general and administrative expenses.</t>
    <phoneticPr fontId="2"/>
  </si>
  <si>
    <t>Pharmaceutical wholesaling business</t>
    <phoneticPr fontId="2"/>
  </si>
  <si>
    <r>
      <t>3.</t>
    </r>
    <r>
      <rPr>
        <b/>
        <sz val="10"/>
        <color indexed="9"/>
        <rFont val="ＭＳ Ｐゴシック"/>
        <family val="3"/>
        <charset val="128"/>
      </rPr>
      <t>医薬品卸売事業</t>
    </r>
    <r>
      <rPr>
        <b/>
        <sz val="10"/>
        <color indexed="9"/>
        <rFont val="Arial Narrow"/>
        <family val="2"/>
      </rPr>
      <t xml:space="preserve"> / Pharmaceutical wholesaling business</t>
    </r>
    <rPh sb="2" eb="5">
      <t>イヤクヒン</t>
    </rPh>
    <rPh sb="5" eb="7">
      <t>オロシウリ</t>
    </rPh>
    <rPh sb="7" eb="9">
      <t>ジギョウ</t>
    </rPh>
    <phoneticPr fontId="2"/>
  </si>
  <si>
    <r>
      <t xml:space="preserve">(Subsidiary) </t>
    </r>
    <r>
      <rPr>
        <sz val="10"/>
        <rFont val="ＭＳ Ｐゴシック"/>
        <family val="3"/>
        <charset val="128"/>
      </rPr>
      <t>　</t>
    </r>
    <r>
      <rPr>
        <sz val="10"/>
        <rFont val="Arial Narrow"/>
        <family val="2"/>
      </rPr>
      <t>TOHO PHARMACEUTICAL CO., LTD.</t>
    </r>
    <phoneticPr fontId="2"/>
  </si>
  <si>
    <t>Current portion of bonds payable</t>
    <phoneticPr fontId="2"/>
  </si>
  <si>
    <t>23/9</t>
    <phoneticPr fontId="2"/>
  </si>
  <si>
    <r>
      <rPr>
        <sz val="9"/>
        <rFont val="ＭＳ Ｐゴシック"/>
        <family val="3"/>
        <charset val="128"/>
      </rPr>
      <t>期中平均株式数（株）</t>
    </r>
    <r>
      <rPr>
        <sz val="9"/>
        <rFont val="Arial Narrow"/>
        <family val="2"/>
      </rPr>
      <t xml:space="preserve"> 
Average number of shares outstanding during the period (stock)</t>
    </r>
    <rPh sb="0" eb="2">
      <t>キチュウ</t>
    </rPh>
    <rPh sb="2" eb="4">
      <t>ヘイキン</t>
    </rPh>
    <rPh sb="4" eb="7">
      <t>カブシキスウ</t>
    </rPh>
    <rPh sb="8" eb="9">
      <t>カブ</t>
    </rPh>
    <phoneticPr fontId="2"/>
  </si>
  <si>
    <r>
      <rPr>
        <sz val="9"/>
        <rFont val="ＭＳ Ｐゴシック"/>
        <family val="3"/>
        <charset val="128"/>
      </rPr>
      <t>期中平均株式数</t>
    </r>
    <r>
      <rPr>
        <sz val="9"/>
        <rFont val="Arial Narrow"/>
        <family val="2"/>
      </rPr>
      <t xml:space="preserve">
Average number of shares outstanding during the period</t>
    </r>
    <rPh sb="0" eb="2">
      <t>キチュウ</t>
    </rPh>
    <rPh sb="2" eb="4">
      <t>ヘイキン</t>
    </rPh>
    <rPh sb="4" eb="7">
      <t>カブシキスウ</t>
    </rPh>
    <phoneticPr fontId="2"/>
  </si>
  <si>
    <r>
      <rPr>
        <sz val="8"/>
        <rFont val="ＭＳ Ｐゴシック"/>
        <family val="3"/>
        <charset val="128"/>
      </rPr>
      <t>期末発行済株式数（自己株式を除く）（株）</t>
    </r>
    <r>
      <rPr>
        <sz val="8"/>
        <rFont val="Arial Narrow"/>
        <family val="2"/>
      </rPr>
      <t xml:space="preserve"> 
</t>
    </r>
    <r>
      <rPr>
        <sz val="7"/>
        <rFont val="Arial Narrow"/>
        <family val="2"/>
      </rPr>
      <t>Total number of issued shares at the end of the period (excluding treasury shares)  (stock)</t>
    </r>
    <rPh sb="0" eb="2">
      <t>キマツ</t>
    </rPh>
    <rPh sb="2" eb="4">
      <t>ハッコウ</t>
    </rPh>
    <rPh sb="4" eb="5">
      <t>ス</t>
    </rPh>
    <rPh sb="5" eb="8">
      <t>カブシキスウ</t>
    </rPh>
    <rPh sb="9" eb="13">
      <t>ジコカブシキ</t>
    </rPh>
    <rPh sb="14" eb="15">
      <t>ノゾ</t>
    </rPh>
    <rPh sb="18" eb="19">
      <t>カブ</t>
    </rPh>
    <phoneticPr fontId="2"/>
  </si>
  <si>
    <t>社債の償還による支出</t>
    <rPh sb="0" eb="2">
      <t>シャサイ</t>
    </rPh>
    <rPh sb="3" eb="5">
      <t>ショウカン</t>
    </rPh>
    <rPh sb="8" eb="10">
      <t>シシュツ</t>
    </rPh>
    <phoneticPr fontId="2"/>
  </si>
  <si>
    <t>Redemption of bonds</t>
    <phoneticPr fontId="2"/>
  </si>
  <si>
    <t>のれん償却額</t>
    <rPh sb="3" eb="5">
      <t>ショウキャク</t>
    </rPh>
    <rPh sb="5" eb="6">
      <t>ガク</t>
    </rPh>
    <phoneticPr fontId="2"/>
  </si>
  <si>
    <r>
      <rPr>
        <sz val="9"/>
        <rFont val="ＭＳ Ｐゴシック"/>
        <family val="3"/>
        <charset val="128"/>
      </rPr>
      <t>期末発行済株式数</t>
    </r>
    <r>
      <rPr>
        <sz val="9"/>
        <rFont val="Arial Narrow"/>
        <family val="2"/>
      </rPr>
      <t>-</t>
    </r>
    <r>
      <rPr>
        <sz val="9"/>
        <rFont val="ＭＳ Ｐゴシック"/>
        <family val="3"/>
        <charset val="128"/>
      </rPr>
      <t>自己株式数</t>
    </r>
    <r>
      <rPr>
        <sz val="9"/>
        <rFont val="Arial Narrow"/>
        <family val="2"/>
      </rPr>
      <t xml:space="preserve"> 
</t>
    </r>
    <r>
      <rPr>
        <sz val="8"/>
        <rFont val="Arial Narrow"/>
        <family val="2"/>
      </rPr>
      <t>Number of issued shares as of the end of the period- Number of treasury shares at the end of the period</t>
    </r>
    <rPh sb="0" eb="2">
      <t>キマツ</t>
    </rPh>
    <rPh sb="2" eb="4">
      <t>ハッコウ</t>
    </rPh>
    <rPh sb="4" eb="5">
      <t>ス</t>
    </rPh>
    <rPh sb="5" eb="8">
      <t>カブシキスウ</t>
    </rPh>
    <rPh sb="9" eb="11">
      <t>ジコ</t>
    </rPh>
    <rPh sb="11" eb="14">
      <t>カブシキスウ</t>
    </rPh>
    <phoneticPr fontId="2"/>
  </si>
  <si>
    <r>
      <t>2024</t>
    </r>
    <r>
      <rPr>
        <sz val="10"/>
        <rFont val="ＭＳ Ｐゴシック"/>
        <family val="3"/>
        <charset val="128"/>
      </rPr>
      <t>年</t>
    </r>
    <r>
      <rPr>
        <sz val="10"/>
        <rFont val="Arial Narrow"/>
        <family val="2"/>
      </rPr>
      <t>9</t>
    </r>
    <r>
      <rPr>
        <sz val="10"/>
        <rFont val="ＭＳ Ｐゴシック"/>
        <family val="3"/>
        <charset val="128"/>
      </rPr>
      <t>月</t>
    </r>
    <r>
      <rPr>
        <sz val="10"/>
        <rFont val="Arial Narrow"/>
        <family val="2"/>
      </rPr>
      <t>30</t>
    </r>
    <r>
      <rPr>
        <sz val="10"/>
        <rFont val="ＭＳ Ｐゴシック"/>
        <family val="3"/>
        <charset val="128"/>
      </rPr>
      <t>日現在｜</t>
    </r>
    <r>
      <rPr>
        <sz val="10"/>
        <rFont val="Arial Narrow"/>
        <family val="2"/>
      </rPr>
      <t>As of September 30, 2024</t>
    </r>
    <phoneticPr fontId="2"/>
  </si>
  <si>
    <r>
      <t>（孫会社）　九州東邦㈱、㈱幸燿、㈱セイエル、沖縄東邦㈱ ※</t>
    </r>
    <r>
      <rPr>
        <sz val="10"/>
        <rFont val="Arial Narrow"/>
        <family val="2"/>
      </rPr>
      <t>1</t>
    </r>
    <rPh sb="1" eb="2">
      <t>マゴ</t>
    </rPh>
    <phoneticPr fontId="2"/>
  </si>
  <si>
    <t>24/9</t>
    <phoneticPr fontId="2"/>
  </si>
  <si>
    <t>24/3</t>
    <phoneticPr fontId="2"/>
  </si>
  <si>
    <t xml:space="preserve">Decrease (increase) in segregated deposits for purchase of treasury shares </t>
    <phoneticPr fontId="2"/>
  </si>
  <si>
    <r>
      <rPr>
        <sz val="9"/>
        <rFont val="ＭＳ Ｐゴシック"/>
        <family val="3"/>
        <charset val="128"/>
      </rPr>
      <t>非支配株主に帰属する中間純利益</t>
    </r>
    <r>
      <rPr>
        <sz val="9"/>
        <rFont val="Arial Narrow"/>
        <family val="2"/>
      </rPr>
      <t xml:space="preserve"> </t>
    </r>
    <rPh sb="10" eb="12">
      <t>チュウカン</t>
    </rPh>
    <phoneticPr fontId="2"/>
  </si>
  <si>
    <t>税金等調整前中間純利益</t>
    <rPh sb="0" eb="3">
      <t>ゼイキントウ</t>
    </rPh>
    <rPh sb="3" eb="5">
      <t>チョウセイ</t>
    </rPh>
    <rPh sb="5" eb="6">
      <t>マエ</t>
    </rPh>
    <rPh sb="6" eb="8">
      <t>チュウカン</t>
    </rPh>
    <rPh sb="8" eb="11">
      <t>ジュンリエキ</t>
    </rPh>
    <phoneticPr fontId="2"/>
  </si>
  <si>
    <t>現金及び現金同等物の中間期末残高</t>
    <rPh sb="0" eb="2">
      <t>ゲンキン</t>
    </rPh>
    <rPh sb="2" eb="3">
      <t>オヨ</t>
    </rPh>
    <rPh sb="4" eb="6">
      <t>ゲンキン</t>
    </rPh>
    <rPh sb="6" eb="8">
      <t>ドウトウ</t>
    </rPh>
    <rPh sb="8" eb="9">
      <t>ブツ</t>
    </rPh>
    <rPh sb="10" eb="12">
      <t>チュウカン</t>
    </rPh>
    <rPh sb="12" eb="14">
      <t>キマツ</t>
    </rPh>
    <rPh sb="14" eb="16">
      <t>ザンダカ</t>
    </rPh>
    <phoneticPr fontId="2"/>
  </si>
  <si>
    <r>
      <t>3.</t>
    </r>
    <r>
      <rPr>
        <sz val="9"/>
        <rFont val="ＭＳ Ｐゴシック"/>
        <family val="3"/>
        <charset val="128"/>
      </rPr>
      <t>抱合せ株式消滅差益</t>
    </r>
    <rPh sb="2" eb="4">
      <t>ダキアワ</t>
    </rPh>
    <rPh sb="5" eb="7">
      <t>カブシキ</t>
    </rPh>
    <rPh sb="7" eb="9">
      <t>ショウメツ</t>
    </rPh>
    <rPh sb="9" eb="11">
      <t>サエキ</t>
    </rPh>
    <phoneticPr fontId="2"/>
  </si>
  <si>
    <r>
      <rPr>
        <sz val="9"/>
        <rFont val="ＭＳ Ｐゴシック"/>
        <family val="3"/>
        <charset val="128"/>
      </rPr>
      <t>Ⅰ</t>
    </r>
    <r>
      <rPr>
        <sz val="9"/>
        <rFont val="Arial Narrow"/>
        <family val="2"/>
      </rPr>
      <t>.</t>
    </r>
    <r>
      <rPr>
        <sz val="9"/>
        <rFont val="ＭＳ Ｐゴシック"/>
        <family val="3"/>
        <charset val="128"/>
      </rPr>
      <t>売上高</t>
    </r>
    <rPh sb="2" eb="4">
      <t>ウリアゲ</t>
    </rPh>
    <rPh sb="4" eb="5">
      <t>ダカ</t>
    </rPh>
    <phoneticPr fontId="2"/>
  </si>
  <si>
    <r>
      <rPr>
        <sz val="9"/>
        <rFont val="ＭＳ Ｐゴシック"/>
        <family val="3"/>
        <charset val="128"/>
      </rPr>
      <t>Ⅱ</t>
    </r>
    <r>
      <rPr>
        <sz val="9"/>
        <rFont val="Arial Narrow"/>
        <family val="2"/>
      </rPr>
      <t>.</t>
    </r>
    <r>
      <rPr>
        <sz val="9"/>
        <rFont val="ＭＳ Ｐゴシック"/>
        <family val="3"/>
        <charset val="128"/>
      </rPr>
      <t>売上原価</t>
    </r>
    <rPh sb="2" eb="4">
      <t>ウリアゲ</t>
    </rPh>
    <rPh sb="4" eb="6">
      <t>ゲンカ</t>
    </rPh>
    <phoneticPr fontId="2"/>
  </si>
  <si>
    <r>
      <rPr>
        <sz val="9"/>
        <rFont val="ＭＳ Ｐゴシック"/>
        <family val="3"/>
        <charset val="128"/>
      </rPr>
      <t>売上総利益</t>
    </r>
    <rPh sb="0" eb="2">
      <t>ウリアゲ</t>
    </rPh>
    <rPh sb="2" eb="5">
      <t>ソウリエキ</t>
    </rPh>
    <phoneticPr fontId="2"/>
  </si>
  <si>
    <r>
      <rPr>
        <sz val="9"/>
        <rFont val="ＭＳ Ｐゴシック"/>
        <family val="3"/>
        <charset val="128"/>
      </rPr>
      <t>Ⅲ</t>
    </r>
    <r>
      <rPr>
        <sz val="9"/>
        <rFont val="Arial Narrow"/>
        <family val="2"/>
      </rPr>
      <t>.</t>
    </r>
    <r>
      <rPr>
        <sz val="9"/>
        <rFont val="ＭＳ Ｐゴシック"/>
        <family val="3"/>
        <charset val="128"/>
      </rPr>
      <t>販売費及び一般管理費</t>
    </r>
    <rPh sb="2" eb="4">
      <t>ハンバイ</t>
    </rPh>
    <rPh sb="4" eb="5">
      <t>ヒ</t>
    </rPh>
    <rPh sb="5" eb="6">
      <t>オヨ</t>
    </rPh>
    <rPh sb="7" eb="9">
      <t>イッパン</t>
    </rPh>
    <rPh sb="9" eb="12">
      <t>カンリヒ</t>
    </rPh>
    <phoneticPr fontId="2"/>
  </si>
  <si>
    <r>
      <t>1.</t>
    </r>
    <r>
      <rPr>
        <sz val="9"/>
        <rFont val="ＭＳ Ｐゴシック"/>
        <family val="3"/>
        <charset val="128"/>
      </rPr>
      <t>役員報酬及び給料手当</t>
    </r>
    <rPh sb="2" eb="4">
      <t>ヤクイン</t>
    </rPh>
    <rPh sb="4" eb="6">
      <t>ホウシュウ</t>
    </rPh>
    <rPh sb="6" eb="7">
      <t>オヨ</t>
    </rPh>
    <rPh sb="8" eb="10">
      <t>キュウリョウ</t>
    </rPh>
    <rPh sb="10" eb="12">
      <t>テアテ</t>
    </rPh>
    <phoneticPr fontId="2"/>
  </si>
  <si>
    <r>
      <t>2.</t>
    </r>
    <r>
      <rPr>
        <sz val="9"/>
        <rFont val="ＭＳ Ｐゴシック"/>
        <family val="3"/>
        <charset val="128"/>
      </rPr>
      <t>賞与引当金繰入額</t>
    </r>
    <rPh sb="2" eb="4">
      <t>ショウヨ</t>
    </rPh>
    <rPh sb="4" eb="6">
      <t>ヒキアテ</t>
    </rPh>
    <rPh sb="6" eb="7">
      <t>キン</t>
    </rPh>
    <rPh sb="7" eb="9">
      <t>クリイレ</t>
    </rPh>
    <rPh sb="9" eb="10">
      <t>ガク</t>
    </rPh>
    <phoneticPr fontId="2"/>
  </si>
  <si>
    <r>
      <t>3.</t>
    </r>
    <r>
      <rPr>
        <sz val="9"/>
        <rFont val="ＭＳ Ｐゴシック"/>
        <family val="3"/>
        <charset val="128"/>
      </rPr>
      <t>福利厚生費</t>
    </r>
    <rPh sb="2" eb="4">
      <t>フクリ</t>
    </rPh>
    <rPh sb="4" eb="7">
      <t>コウセイヒ</t>
    </rPh>
    <phoneticPr fontId="2"/>
  </si>
  <si>
    <r>
      <t>4.</t>
    </r>
    <r>
      <rPr>
        <sz val="9"/>
        <rFont val="ＭＳ Ｐゴシック"/>
        <family val="3"/>
        <charset val="128"/>
      </rPr>
      <t>車両費</t>
    </r>
    <rPh sb="2" eb="4">
      <t>シャリョウ</t>
    </rPh>
    <rPh sb="4" eb="5">
      <t>ヒ</t>
    </rPh>
    <phoneticPr fontId="2"/>
  </si>
  <si>
    <r>
      <t>5.</t>
    </r>
    <r>
      <rPr>
        <sz val="9"/>
        <rFont val="ＭＳ Ｐゴシック"/>
        <family val="3"/>
        <charset val="128"/>
      </rPr>
      <t>減価償却費</t>
    </r>
    <rPh sb="2" eb="4">
      <t>ゲンカ</t>
    </rPh>
    <rPh sb="4" eb="6">
      <t>ショウキャク</t>
    </rPh>
    <rPh sb="6" eb="7">
      <t>ヒ</t>
    </rPh>
    <phoneticPr fontId="2"/>
  </si>
  <si>
    <r>
      <t>6.</t>
    </r>
    <r>
      <rPr>
        <sz val="9"/>
        <rFont val="ＭＳ Ｐゴシック"/>
        <family val="3"/>
        <charset val="128"/>
      </rPr>
      <t>のれん償却額</t>
    </r>
    <rPh sb="5" eb="8">
      <t>ショウキャクガク</t>
    </rPh>
    <phoneticPr fontId="2"/>
  </si>
  <si>
    <r>
      <t>7.</t>
    </r>
    <r>
      <rPr>
        <sz val="9"/>
        <rFont val="ＭＳ Ｐゴシック"/>
        <family val="3"/>
        <charset val="128"/>
      </rPr>
      <t>賃借料</t>
    </r>
    <rPh sb="2" eb="5">
      <t>チンシャクリョウ</t>
    </rPh>
    <phoneticPr fontId="2"/>
  </si>
  <si>
    <r>
      <t>8.</t>
    </r>
    <r>
      <rPr>
        <sz val="9"/>
        <rFont val="ＭＳ Ｐゴシック"/>
        <family val="3"/>
        <charset val="128"/>
      </rPr>
      <t>仮払消費税の未控除費用</t>
    </r>
    <rPh sb="2" eb="4">
      <t>カリバラ</t>
    </rPh>
    <rPh sb="4" eb="7">
      <t>ショウヒゼイ</t>
    </rPh>
    <rPh sb="8" eb="9">
      <t>ミ</t>
    </rPh>
    <rPh sb="9" eb="11">
      <t>コウジョ</t>
    </rPh>
    <rPh sb="11" eb="13">
      <t>ヒヨウ</t>
    </rPh>
    <phoneticPr fontId="2"/>
  </si>
  <si>
    <r>
      <t>9.</t>
    </r>
    <r>
      <rPr>
        <sz val="9"/>
        <rFont val="ＭＳ Ｐゴシック"/>
        <family val="3"/>
        <charset val="128"/>
      </rPr>
      <t>その他</t>
    </r>
    <rPh sb="4" eb="5">
      <t>タ</t>
    </rPh>
    <phoneticPr fontId="2"/>
  </si>
  <si>
    <r>
      <rPr>
        <sz val="9"/>
        <rFont val="ＭＳ Ｐゴシック"/>
        <family val="3"/>
        <charset val="128"/>
      </rPr>
      <t>営業利益</t>
    </r>
    <rPh sb="0" eb="2">
      <t>エイギョウ</t>
    </rPh>
    <rPh sb="2" eb="4">
      <t>リエキ</t>
    </rPh>
    <phoneticPr fontId="2"/>
  </si>
  <si>
    <r>
      <rPr>
        <sz val="9"/>
        <rFont val="ＭＳ Ｐゴシック"/>
        <family val="3"/>
        <charset val="128"/>
      </rPr>
      <t>Ⅳ</t>
    </r>
    <r>
      <rPr>
        <sz val="9"/>
        <rFont val="Arial Narrow"/>
        <family val="2"/>
      </rPr>
      <t>.</t>
    </r>
    <r>
      <rPr>
        <sz val="9"/>
        <rFont val="ＭＳ Ｐゴシック"/>
        <family val="3"/>
        <charset val="128"/>
      </rPr>
      <t>営業外収益</t>
    </r>
    <rPh sb="2" eb="5">
      <t>エイギョウガイ</t>
    </rPh>
    <rPh sb="5" eb="7">
      <t>シュウエキ</t>
    </rPh>
    <phoneticPr fontId="2"/>
  </si>
  <si>
    <r>
      <t>1.</t>
    </r>
    <r>
      <rPr>
        <sz val="9"/>
        <rFont val="ＭＳ Ｐゴシック"/>
        <family val="3"/>
        <charset val="128"/>
      </rPr>
      <t>受取利息</t>
    </r>
    <rPh sb="2" eb="4">
      <t>ウケトリ</t>
    </rPh>
    <rPh sb="4" eb="6">
      <t>リソク</t>
    </rPh>
    <phoneticPr fontId="2"/>
  </si>
  <si>
    <r>
      <t>2.</t>
    </r>
    <r>
      <rPr>
        <sz val="9"/>
        <rFont val="ＭＳ Ｐゴシック"/>
        <family val="3"/>
        <charset val="128"/>
      </rPr>
      <t>受取配当金</t>
    </r>
    <rPh sb="2" eb="4">
      <t>ウケトリ</t>
    </rPh>
    <rPh sb="4" eb="7">
      <t>ハイトウキン</t>
    </rPh>
    <phoneticPr fontId="2"/>
  </si>
  <si>
    <r>
      <t>3.</t>
    </r>
    <r>
      <rPr>
        <sz val="9"/>
        <rFont val="ＭＳ Ｐゴシック"/>
        <family val="3"/>
        <charset val="128"/>
      </rPr>
      <t>不動産賃貸料</t>
    </r>
    <rPh sb="2" eb="5">
      <t>フドウサン</t>
    </rPh>
    <rPh sb="5" eb="8">
      <t>チンタイリョウ</t>
    </rPh>
    <phoneticPr fontId="2"/>
  </si>
  <si>
    <r>
      <t>4.</t>
    </r>
    <r>
      <rPr>
        <sz val="9"/>
        <rFont val="ＭＳ Ｐゴシック"/>
        <family val="3"/>
        <charset val="128"/>
      </rPr>
      <t>持分法による投資利益</t>
    </r>
    <rPh sb="2" eb="3">
      <t>モ</t>
    </rPh>
    <rPh sb="3" eb="4">
      <t>ブン</t>
    </rPh>
    <rPh sb="4" eb="5">
      <t>ホウ</t>
    </rPh>
    <rPh sb="8" eb="10">
      <t>トウシ</t>
    </rPh>
    <rPh sb="10" eb="12">
      <t>リエキ</t>
    </rPh>
    <phoneticPr fontId="2"/>
  </si>
  <si>
    <r>
      <t>5.</t>
    </r>
    <r>
      <rPr>
        <sz val="9"/>
        <rFont val="ＭＳ Ｐゴシック"/>
        <family val="3"/>
        <charset val="128"/>
      </rPr>
      <t>その他</t>
    </r>
    <rPh sb="4" eb="5">
      <t>タ</t>
    </rPh>
    <phoneticPr fontId="2"/>
  </si>
  <si>
    <r>
      <rPr>
        <sz val="9"/>
        <rFont val="ＭＳ Ｐゴシック"/>
        <family val="3"/>
        <charset val="128"/>
      </rPr>
      <t>Ⅴ</t>
    </r>
    <r>
      <rPr>
        <sz val="9"/>
        <rFont val="Arial Narrow"/>
        <family val="2"/>
      </rPr>
      <t>.</t>
    </r>
    <r>
      <rPr>
        <sz val="9"/>
        <rFont val="ＭＳ Ｐゴシック"/>
        <family val="3"/>
        <charset val="128"/>
      </rPr>
      <t>営業外費用</t>
    </r>
    <rPh sb="2" eb="5">
      <t>エイギョウガイ</t>
    </rPh>
    <rPh sb="5" eb="7">
      <t>ヒヨウ</t>
    </rPh>
    <phoneticPr fontId="2"/>
  </si>
  <si>
    <r>
      <t>1.</t>
    </r>
    <r>
      <rPr>
        <sz val="9"/>
        <rFont val="ＭＳ Ｐゴシック"/>
        <family val="3"/>
        <charset val="128"/>
      </rPr>
      <t>支払利息</t>
    </r>
    <rPh sb="2" eb="4">
      <t>シハライ</t>
    </rPh>
    <rPh sb="4" eb="6">
      <t>リソク</t>
    </rPh>
    <phoneticPr fontId="2"/>
  </si>
  <si>
    <r>
      <t>2.</t>
    </r>
    <r>
      <rPr>
        <sz val="9"/>
        <rFont val="ＭＳ Ｐゴシック"/>
        <family val="3"/>
        <charset val="128"/>
      </rPr>
      <t>その他</t>
    </r>
    <rPh sb="4" eb="5">
      <t>タ</t>
    </rPh>
    <phoneticPr fontId="2"/>
  </si>
  <si>
    <r>
      <rPr>
        <sz val="9"/>
        <rFont val="ＭＳ Ｐゴシック"/>
        <family val="3"/>
        <charset val="128"/>
      </rPr>
      <t>経常利益</t>
    </r>
    <rPh sb="0" eb="2">
      <t>ケイジョウ</t>
    </rPh>
    <rPh sb="2" eb="4">
      <t>リエキ</t>
    </rPh>
    <phoneticPr fontId="2"/>
  </si>
  <si>
    <r>
      <rPr>
        <sz val="9"/>
        <rFont val="ＭＳ Ｐゴシック"/>
        <family val="3"/>
        <charset val="128"/>
      </rPr>
      <t>Ⅵ</t>
    </r>
    <r>
      <rPr>
        <sz val="9"/>
        <rFont val="Arial Narrow"/>
        <family val="2"/>
      </rPr>
      <t>.</t>
    </r>
    <r>
      <rPr>
        <sz val="9"/>
        <rFont val="ＭＳ Ｐゴシック"/>
        <family val="3"/>
        <charset val="128"/>
      </rPr>
      <t>特別利益</t>
    </r>
    <rPh sb="2" eb="4">
      <t>トクベツ</t>
    </rPh>
    <rPh sb="4" eb="6">
      <t>リエキ</t>
    </rPh>
    <phoneticPr fontId="2"/>
  </si>
  <si>
    <r>
      <t>1.</t>
    </r>
    <r>
      <rPr>
        <sz val="9"/>
        <rFont val="ＭＳ Ｐゴシック"/>
        <family val="3"/>
        <charset val="128"/>
      </rPr>
      <t>固定資産売却益</t>
    </r>
    <rPh sb="2" eb="4">
      <t>コテイ</t>
    </rPh>
    <rPh sb="4" eb="6">
      <t>シサン</t>
    </rPh>
    <rPh sb="6" eb="9">
      <t>バイキャクエキ</t>
    </rPh>
    <phoneticPr fontId="2"/>
  </si>
  <si>
    <r>
      <rPr>
        <sz val="9"/>
        <rFont val="ＭＳ Ｐゴシック"/>
        <family val="3"/>
        <charset val="128"/>
      </rPr>
      <t>━</t>
    </r>
    <phoneticPr fontId="2"/>
  </si>
  <si>
    <r>
      <rPr>
        <sz val="9"/>
        <rFont val="ＭＳ Ｐゴシック"/>
        <family val="3"/>
        <charset val="128"/>
      </rPr>
      <t>Ⅶ</t>
    </r>
    <r>
      <rPr>
        <sz val="9"/>
        <rFont val="Arial Narrow"/>
        <family val="2"/>
      </rPr>
      <t>.</t>
    </r>
    <r>
      <rPr>
        <sz val="9"/>
        <rFont val="ＭＳ Ｐゴシック"/>
        <family val="3"/>
        <charset val="128"/>
      </rPr>
      <t>特別損失</t>
    </r>
    <rPh sb="2" eb="4">
      <t>トクベツ</t>
    </rPh>
    <rPh sb="4" eb="6">
      <t>ソンシツ</t>
    </rPh>
    <phoneticPr fontId="2"/>
  </si>
  <si>
    <r>
      <t>1.</t>
    </r>
    <r>
      <rPr>
        <sz val="9"/>
        <rFont val="ＭＳ Ｐゴシック"/>
        <family val="3"/>
        <charset val="128"/>
      </rPr>
      <t>固定資産処分損</t>
    </r>
    <rPh sb="2" eb="4">
      <t>コテイ</t>
    </rPh>
    <rPh sb="4" eb="6">
      <t>シサン</t>
    </rPh>
    <rPh sb="6" eb="8">
      <t>ショブン</t>
    </rPh>
    <rPh sb="8" eb="9">
      <t>ソン</t>
    </rPh>
    <phoneticPr fontId="2"/>
  </si>
  <si>
    <r>
      <t>2.</t>
    </r>
    <r>
      <rPr>
        <sz val="9"/>
        <rFont val="ＭＳ Ｐゴシック"/>
        <family val="3"/>
        <charset val="128"/>
      </rPr>
      <t>投資有価証券評価損</t>
    </r>
    <rPh sb="2" eb="4">
      <t>トウシ</t>
    </rPh>
    <rPh sb="4" eb="6">
      <t>ユウカ</t>
    </rPh>
    <rPh sb="6" eb="8">
      <t>ショウケン</t>
    </rPh>
    <rPh sb="8" eb="10">
      <t>ヒョウカ</t>
    </rPh>
    <rPh sb="10" eb="11">
      <t>ゾン</t>
    </rPh>
    <phoneticPr fontId="2"/>
  </si>
  <si>
    <r>
      <t>3.</t>
    </r>
    <r>
      <rPr>
        <sz val="9"/>
        <rFont val="ＭＳ Ｐゴシック"/>
        <family val="3"/>
        <charset val="128"/>
      </rPr>
      <t>独占禁止法関連損失引当金繰入額</t>
    </r>
    <rPh sb="16" eb="17">
      <t>ガク</t>
    </rPh>
    <phoneticPr fontId="2"/>
  </si>
  <si>
    <r>
      <rPr>
        <sz val="9"/>
        <color theme="1"/>
        <rFont val="ＭＳ Ｐゴシック"/>
        <family val="3"/>
        <charset val="128"/>
      </rPr>
      <t>━</t>
    </r>
    <phoneticPr fontId="2"/>
  </si>
  <si>
    <r>
      <t>4.</t>
    </r>
    <r>
      <rPr>
        <sz val="9"/>
        <rFont val="ＭＳ Ｐゴシック"/>
        <family val="3"/>
        <charset val="128"/>
      </rPr>
      <t>その他</t>
    </r>
    <rPh sb="4" eb="5">
      <t>タ</t>
    </rPh>
    <phoneticPr fontId="2"/>
  </si>
  <si>
    <r>
      <rPr>
        <sz val="9"/>
        <color theme="1"/>
        <rFont val="ＭＳ Ｐゴシック"/>
        <family val="3"/>
        <charset val="128"/>
      </rPr>
      <t>税金等調整前中間純利益</t>
    </r>
    <rPh sb="0" eb="2">
      <t>ゼイキン</t>
    </rPh>
    <rPh sb="2" eb="3">
      <t>トウ</t>
    </rPh>
    <rPh sb="3" eb="5">
      <t>チョウセイ</t>
    </rPh>
    <rPh sb="5" eb="6">
      <t>マエ</t>
    </rPh>
    <rPh sb="6" eb="8">
      <t>チュウカン</t>
    </rPh>
    <rPh sb="8" eb="11">
      <t>ジュンリエキ</t>
    </rPh>
    <phoneticPr fontId="2"/>
  </si>
  <si>
    <r>
      <rPr>
        <sz val="9"/>
        <rFont val="ＭＳ Ｐゴシック"/>
        <family val="3"/>
        <charset val="128"/>
      </rPr>
      <t>法人税、住民税及び事業税</t>
    </r>
    <rPh sb="0" eb="3">
      <t>ホウジンゼイ</t>
    </rPh>
    <rPh sb="4" eb="7">
      <t>ジュウミンゼイ</t>
    </rPh>
    <rPh sb="7" eb="8">
      <t>オヨ</t>
    </rPh>
    <rPh sb="9" eb="12">
      <t>ジギョウゼイ</t>
    </rPh>
    <phoneticPr fontId="2"/>
  </si>
  <si>
    <r>
      <rPr>
        <sz val="9"/>
        <rFont val="ＭＳ Ｐゴシック"/>
        <family val="3"/>
        <charset val="128"/>
      </rPr>
      <t>法人税等調整額</t>
    </r>
    <rPh sb="0" eb="3">
      <t>ホウジンゼイ</t>
    </rPh>
    <rPh sb="3" eb="4">
      <t>トウ</t>
    </rPh>
    <rPh sb="4" eb="6">
      <t>チョウセイ</t>
    </rPh>
    <rPh sb="6" eb="7">
      <t>ガク</t>
    </rPh>
    <phoneticPr fontId="2"/>
  </si>
  <si>
    <r>
      <rPr>
        <sz val="9"/>
        <rFont val="ＭＳ Ｐゴシック"/>
        <family val="3"/>
        <charset val="128"/>
      </rPr>
      <t>法人税等合計</t>
    </r>
    <rPh sb="0" eb="3">
      <t>ホウジンゼイ</t>
    </rPh>
    <rPh sb="3" eb="4">
      <t>トウ</t>
    </rPh>
    <rPh sb="4" eb="6">
      <t>ゴウケイ</t>
    </rPh>
    <phoneticPr fontId="2"/>
  </si>
  <si>
    <r>
      <rPr>
        <sz val="9"/>
        <rFont val="ＭＳ Ｐゴシック"/>
        <family val="3"/>
        <charset val="128"/>
      </rPr>
      <t>中間純利益</t>
    </r>
    <rPh sb="0" eb="2">
      <t>チュウカン</t>
    </rPh>
    <rPh sb="2" eb="5">
      <t>ジュンリエキ</t>
    </rPh>
    <phoneticPr fontId="2"/>
  </si>
  <si>
    <r>
      <rPr>
        <sz val="9"/>
        <rFont val="ＭＳ Ｐゴシック"/>
        <family val="3"/>
        <charset val="128"/>
      </rPr>
      <t>親会社株主に帰属する中間純利益</t>
    </r>
    <rPh sb="0" eb="1">
      <t>オヤ</t>
    </rPh>
    <rPh sb="1" eb="3">
      <t>カイシャ</t>
    </rPh>
    <rPh sb="3" eb="5">
      <t>カブヌシ</t>
    </rPh>
    <rPh sb="6" eb="8">
      <t>キゾク</t>
    </rPh>
    <rPh sb="10" eb="12">
      <t>チュウカン</t>
    </rPh>
    <rPh sb="12" eb="15">
      <t>ジュンリエキ</t>
    </rPh>
    <phoneticPr fontId="2"/>
  </si>
  <si>
    <t>Gain on extinguishment of tie-in shares</t>
    <phoneticPr fontId="2"/>
  </si>
  <si>
    <t>Increase in cash and cash equivalents resulting from
merger with unconsolidated subsidiaries</t>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</si>
  <si>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月期中間期および通期につきましては、売上高および営業利益を遡及適用した組替え後の数値を記載しています。</t>
    </r>
    <rPh sb="44" eb="47">
      <t>チュウカンキ</t>
    </rPh>
    <rPh sb="50" eb="52">
      <t>ツウキ</t>
    </rPh>
    <phoneticPr fontId="2"/>
  </si>
  <si>
    <r>
      <rPr>
        <sz val="9"/>
        <color theme="1"/>
        <rFont val="ＭＳ Ｐゴシック"/>
        <family val="3"/>
        <charset val="128"/>
      </rPr>
      <t>※</t>
    </r>
    <r>
      <rPr>
        <sz val="9"/>
        <color theme="1"/>
        <rFont val="Arial Narrow"/>
        <family val="2"/>
      </rPr>
      <t>2024</t>
    </r>
    <r>
      <rPr>
        <sz val="9"/>
        <color theme="1"/>
        <rFont val="ＭＳ Ｐゴシック"/>
        <family val="3"/>
        <charset val="128"/>
      </rPr>
      <t>年</t>
    </r>
    <r>
      <rPr>
        <sz val="9"/>
        <color theme="1"/>
        <rFont val="Arial Narrow"/>
        <family val="2"/>
      </rPr>
      <t>3</t>
    </r>
    <r>
      <rPr>
        <sz val="9"/>
        <color theme="1"/>
        <rFont val="ＭＳ Ｐゴシック"/>
        <family val="3"/>
        <charset val="128"/>
      </rPr>
      <t>月期第</t>
    </r>
    <r>
      <rPr>
        <sz val="9"/>
        <color theme="1"/>
        <rFont val="Arial Narrow"/>
        <family val="2"/>
      </rPr>
      <t>1</t>
    </r>
    <r>
      <rPr>
        <sz val="9"/>
        <color theme="1"/>
        <rFont val="ＭＳ Ｐゴシック"/>
        <family val="3"/>
        <charset val="128"/>
      </rPr>
      <t>四半期連結会計期間より表示方法の変更を行ったため、</t>
    </r>
    <r>
      <rPr>
        <sz val="9"/>
        <color theme="1"/>
        <rFont val="Arial Narrow"/>
        <family val="2"/>
      </rPr>
      <t>2023</t>
    </r>
    <r>
      <rPr>
        <sz val="9"/>
        <color theme="1"/>
        <rFont val="ＭＳ Ｐゴシック"/>
        <family val="3"/>
        <charset val="128"/>
      </rPr>
      <t>年</t>
    </r>
    <r>
      <rPr>
        <sz val="9"/>
        <color theme="1"/>
        <rFont val="Arial Narrow"/>
        <family val="2"/>
      </rPr>
      <t>3</t>
    </r>
    <r>
      <rPr>
        <sz val="9"/>
        <color theme="1"/>
        <rFont val="ＭＳ Ｐゴシック"/>
        <family val="3"/>
        <charset val="128"/>
      </rPr>
      <t>月期中間期につきましては、売上高および営業利益を遡及適用した組替え後の数値を記載しています。</t>
    </r>
    <rPh sb="44" eb="47">
      <t>チュウカンキ</t>
    </rPh>
    <phoneticPr fontId="2"/>
  </si>
  <si>
    <r>
      <rPr>
        <sz val="10"/>
        <color theme="1"/>
        <rFont val="ＭＳ Ｐゴシック"/>
        <family val="3"/>
        <charset val="128"/>
      </rPr>
      <t>※</t>
    </r>
    <r>
      <rPr>
        <sz val="10"/>
        <color theme="1"/>
        <rFont val="Arial Narrow"/>
        <family val="2"/>
      </rPr>
      <t>2024</t>
    </r>
    <r>
      <rPr>
        <sz val="10"/>
        <color theme="1"/>
        <rFont val="ＭＳ Ｐゴシック"/>
        <family val="3"/>
        <charset val="128"/>
      </rPr>
      <t>年</t>
    </r>
    <r>
      <rPr>
        <sz val="10"/>
        <color theme="1"/>
        <rFont val="Arial Narrow"/>
        <family val="2"/>
      </rPr>
      <t>3</t>
    </r>
    <r>
      <rPr>
        <sz val="10"/>
        <color theme="1"/>
        <rFont val="ＭＳ Ｐゴシック"/>
        <family val="3"/>
        <charset val="128"/>
      </rPr>
      <t>月期第</t>
    </r>
    <r>
      <rPr>
        <sz val="10"/>
        <color theme="1"/>
        <rFont val="Arial Narrow"/>
        <family val="2"/>
      </rPr>
      <t>1</t>
    </r>
    <r>
      <rPr>
        <sz val="10"/>
        <color theme="1"/>
        <rFont val="ＭＳ Ｐゴシック"/>
        <family val="3"/>
        <charset val="128"/>
      </rPr>
      <t>四半期連結会計期間より表示方法の変更を行ったため、</t>
    </r>
    <r>
      <rPr>
        <sz val="10"/>
        <color theme="1"/>
        <rFont val="Arial Narrow"/>
        <family val="2"/>
      </rPr>
      <t>2023</t>
    </r>
    <r>
      <rPr>
        <sz val="10"/>
        <color theme="1"/>
        <rFont val="ＭＳ Ｐゴシック"/>
        <family val="3"/>
        <charset val="128"/>
      </rPr>
      <t>年</t>
    </r>
    <r>
      <rPr>
        <sz val="10"/>
        <color theme="1"/>
        <rFont val="Arial Narrow"/>
        <family val="2"/>
      </rPr>
      <t>3</t>
    </r>
    <r>
      <rPr>
        <sz val="10"/>
        <color theme="1"/>
        <rFont val="ＭＳ Ｐゴシック"/>
        <family val="3"/>
        <charset val="128"/>
      </rPr>
      <t>月期中間期につきましては、売上高および営業利益を遡及適用した組替え後の数値を記載しています。</t>
    </r>
    <rPh sb="44" eb="46">
      <t>チュウカン</t>
    </rPh>
    <phoneticPr fontId="2"/>
  </si>
  <si>
    <r>
      <rPr>
        <sz val="10"/>
        <color theme="1"/>
        <rFont val="MS UI Gothic"/>
        <family val="2"/>
        <charset val="1"/>
      </rPr>
      <t>※</t>
    </r>
    <r>
      <rPr>
        <sz val="10"/>
        <color theme="1"/>
        <rFont val="Arial Narrow"/>
        <family val="2"/>
      </rPr>
      <t>2024</t>
    </r>
    <r>
      <rPr>
        <sz val="10"/>
        <color theme="1"/>
        <rFont val="ＭＳ Ｐゴシック"/>
        <family val="2"/>
        <charset val="128"/>
      </rPr>
      <t>年</t>
    </r>
    <r>
      <rPr>
        <sz val="10"/>
        <color theme="1"/>
        <rFont val="Arial Narrow"/>
        <family val="2"/>
      </rPr>
      <t>3</t>
    </r>
    <r>
      <rPr>
        <sz val="10"/>
        <color theme="1"/>
        <rFont val="ＭＳ Ｐゴシック"/>
        <family val="2"/>
        <charset val="128"/>
      </rPr>
      <t>月期第</t>
    </r>
    <r>
      <rPr>
        <sz val="10"/>
        <color theme="1"/>
        <rFont val="Arial Narrow"/>
        <family val="2"/>
      </rPr>
      <t>1</t>
    </r>
    <r>
      <rPr>
        <sz val="10"/>
        <color theme="1"/>
        <rFont val="ＭＳ Ｐゴシック"/>
        <family val="2"/>
        <charset val="128"/>
      </rPr>
      <t>四半期連結会計期間より表示方法の変更を行ったため、</t>
    </r>
    <r>
      <rPr>
        <sz val="10"/>
        <color theme="1"/>
        <rFont val="Arial Narrow"/>
        <family val="2"/>
      </rPr>
      <t>2023</t>
    </r>
    <r>
      <rPr>
        <sz val="10"/>
        <color theme="1"/>
        <rFont val="ＭＳ Ｐゴシック"/>
        <family val="2"/>
        <charset val="128"/>
      </rPr>
      <t>年</t>
    </r>
    <r>
      <rPr>
        <sz val="10"/>
        <color theme="1"/>
        <rFont val="Arial Narrow"/>
        <family val="2"/>
      </rPr>
      <t>3</t>
    </r>
    <r>
      <rPr>
        <sz val="10"/>
        <color theme="1"/>
        <rFont val="ＭＳ Ｐゴシック"/>
        <family val="2"/>
        <charset val="128"/>
      </rPr>
      <t>月期中間期につきましては、売上高および営業利益を遡及適用した組替え後の数値を記載しています。</t>
    </r>
    <rPh sb="44" eb="46">
      <t>チュウカン</t>
    </rPh>
    <phoneticPr fontId="2"/>
  </si>
  <si>
    <t>*Owing to the change in presentation method from the first quarter of the fiscal year ended March 31, 2024, net sales and operating profit for the first half of the fiscal year ended March 31, 2023 are shown after the retrospective reclassification.</t>
    <phoneticPr fontId="2"/>
  </si>
  <si>
    <r>
      <t xml:space="preserve">構成比
</t>
    </r>
    <r>
      <rPr>
        <sz val="6"/>
        <rFont val="Arial Narrow"/>
        <family val="2"/>
      </rPr>
      <t>Composition</t>
    </r>
    <rPh sb="0" eb="3">
      <t>コウセイヒ</t>
    </rPh>
    <phoneticPr fontId="2"/>
  </si>
  <si>
    <r>
      <t xml:space="preserve">金額
</t>
    </r>
    <r>
      <rPr>
        <sz val="6"/>
        <rFont val="Arial Narrow"/>
        <family val="2"/>
      </rPr>
      <t>Amount</t>
    </r>
    <rPh sb="0" eb="2">
      <t>キンガク</t>
    </rPh>
    <phoneticPr fontId="2"/>
  </si>
  <si>
    <t>*Owing to the change in presentation method from the first quarter of the fiscal year ended March 31, 2024, net sales and operating profit for the first half of the fiscal year ended March 31, 2023 and for the full year are shown after the retrospective reclassification.</t>
    <phoneticPr fontId="2"/>
  </si>
  <si>
    <r>
      <t>3.</t>
    </r>
    <r>
      <rPr>
        <sz val="9"/>
        <rFont val="ＭＳ Ｐゴシック"/>
        <family val="3"/>
        <charset val="128"/>
      </rPr>
      <t>有価証券</t>
    </r>
    <rPh sb="2" eb="4">
      <t>ユウカ</t>
    </rPh>
    <rPh sb="4" eb="6">
      <t>ショウケン</t>
    </rPh>
    <phoneticPr fontId="2"/>
  </si>
  <si>
    <r>
      <t>4.</t>
    </r>
    <r>
      <rPr>
        <sz val="9"/>
        <rFont val="ＭＳ Ｐゴシック"/>
        <family val="3"/>
        <charset val="128"/>
      </rPr>
      <t>商品及び製品</t>
    </r>
    <rPh sb="2" eb="4">
      <t>ショウヒン</t>
    </rPh>
    <rPh sb="4" eb="5">
      <t>オヨ</t>
    </rPh>
    <rPh sb="6" eb="8">
      <t>セイヒン</t>
    </rPh>
    <phoneticPr fontId="2"/>
  </si>
  <si>
    <r>
      <t>5.</t>
    </r>
    <r>
      <rPr>
        <sz val="9"/>
        <rFont val="ＭＳ Ｐゴシック"/>
        <family val="3"/>
        <charset val="128"/>
      </rPr>
      <t>仕入割戻未収入金</t>
    </r>
    <phoneticPr fontId="2"/>
  </si>
  <si>
    <r>
      <t>6.</t>
    </r>
    <r>
      <rPr>
        <sz val="9"/>
        <rFont val="ＭＳ Ｐゴシック"/>
        <family val="3"/>
        <charset val="128"/>
      </rPr>
      <t>その他</t>
    </r>
    <rPh sb="4" eb="5">
      <t>タ</t>
    </rPh>
    <phoneticPr fontId="2"/>
  </si>
  <si>
    <r>
      <t>(Sub-subsidiaries)</t>
    </r>
    <r>
      <rPr>
        <sz val="10"/>
        <rFont val="ＭＳ Ｐゴシック"/>
        <family val="3"/>
        <charset val="128"/>
      </rPr>
      <t>　</t>
    </r>
    <r>
      <rPr>
        <sz val="10"/>
        <rFont val="Arial Narrow"/>
        <family val="2"/>
      </rPr>
      <t>Kyushu Toho Co., Ltd.</t>
    </r>
    <r>
      <rPr>
        <sz val="10"/>
        <rFont val="ＭＳ Ｐゴシック"/>
        <family val="3"/>
        <charset val="128"/>
      </rPr>
      <t>　</t>
    </r>
    <r>
      <rPr>
        <sz val="10"/>
        <rFont val="Arial Narrow"/>
        <family val="2"/>
      </rPr>
      <t>KOYO Co., Ltd.</t>
    </r>
    <r>
      <rPr>
        <sz val="10"/>
        <rFont val="ＭＳ Ｐゴシック"/>
        <family val="3"/>
        <charset val="128"/>
      </rPr>
      <t>　</t>
    </r>
    <r>
      <rPr>
        <sz val="10"/>
        <rFont val="Arial Narrow"/>
        <family val="2"/>
      </rPr>
      <t>SAYWELL inc.</t>
    </r>
    <r>
      <rPr>
        <sz val="10"/>
        <rFont val="ＭＳ Ｐゴシック"/>
        <family val="3"/>
        <charset val="128"/>
      </rPr>
      <t>　</t>
    </r>
    <r>
      <rPr>
        <sz val="10"/>
        <rFont val="Arial Narrow"/>
        <family val="2"/>
      </rPr>
      <t>Okinawa Toho Co., Ltd.*1</t>
    </r>
    <phoneticPr fontId="2"/>
  </si>
  <si>
    <r>
      <rPr>
        <sz val="9"/>
        <rFont val="ＭＳ Ｐゴシック"/>
        <family val="2"/>
        <charset val="128"/>
      </rPr>
      <t>Ⅷ</t>
    </r>
    <r>
      <rPr>
        <sz val="9"/>
        <rFont val="Arial Narrow"/>
        <family val="2"/>
      </rPr>
      <t>.</t>
    </r>
    <r>
      <rPr>
        <sz val="9"/>
        <rFont val="ＭＳ Ｐゴシック"/>
        <family val="3"/>
        <charset val="128"/>
      </rPr>
      <t>連結の範囲の変更に伴う現金及び現金同等物の増減額（</t>
    </r>
    <r>
      <rPr>
        <sz val="9"/>
        <rFont val="Segoe UI Symbol"/>
        <family val="3"/>
      </rPr>
      <t>△</t>
    </r>
    <r>
      <rPr>
        <sz val="9"/>
        <rFont val="ＭＳ Ｐゴシック"/>
        <family val="3"/>
        <charset val="128"/>
      </rPr>
      <t>は減少）</t>
    </r>
    <phoneticPr fontId="2"/>
  </si>
  <si>
    <r>
      <rPr>
        <sz val="9"/>
        <rFont val="ＭＳ Ｐゴシック"/>
        <family val="3"/>
        <charset val="128"/>
      </rPr>
      <t>Ⅶ</t>
    </r>
    <r>
      <rPr>
        <sz val="9"/>
        <rFont val="Arial Narrow"/>
        <family val="2"/>
      </rPr>
      <t>.</t>
    </r>
    <r>
      <rPr>
        <sz val="9"/>
        <rFont val="ＭＳ Ｐゴシック"/>
        <family val="3"/>
        <charset val="128"/>
      </rPr>
      <t>非連結子会社との合併に伴う現金及び現金同等物の増加額</t>
    </r>
    <rPh sb="2" eb="3">
      <t>ヒ</t>
    </rPh>
    <rPh sb="3" eb="5">
      <t>レンケツ</t>
    </rPh>
    <rPh sb="5" eb="8">
      <t>コガイシャ</t>
    </rPh>
    <rPh sb="10" eb="12">
      <t>ガッペイ</t>
    </rPh>
    <rPh sb="13" eb="14">
      <t>トモナ</t>
    </rPh>
    <rPh sb="15" eb="17">
      <t>ゲンキン</t>
    </rPh>
    <rPh sb="17" eb="18">
      <t>オヨ</t>
    </rPh>
    <rPh sb="19" eb="21">
      <t>ゲンキン</t>
    </rPh>
    <rPh sb="21" eb="23">
      <t>ドウトウ</t>
    </rPh>
    <rPh sb="23" eb="24">
      <t>ブツ</t>
    </rPh>
    <rPh sb="25" eb="27">
      <t>ゾウカ</t>
    </rPh>
    <rPh sb="27" eb="28">
      <t>ガク</t>
    </rPh>
    <phoneticPr fontId="2"/>
  </si>
  <si>
    <t>Semi-annual consolidated balance sheets</t>
    <phoneticPr fontId="2"/>
  </si>
  <si>
    <r>
      <rPr>
        <sz val="9"/>
        <rFont val="ＭＳ Ｐゴシック"/>
        <family val="3"/>
        <charset val="128"/>
      </rPr>
      <t>※</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月期まで「その他」に該当していた得意先区分の一部について、</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月期中間期より区分を見直しております。</t>
    </r>
    <rPh sb="5" eb="6">
      <t>ネン</t>
    </rPh>
    <rPh sb="7" eb="8">
      <t>ガツ</t>
    </rPh>
    <rPh sb="8" eb="9">
      <t>キ</t>
    </rPh>
    <rPh sb="40" eb="41">
      <t>ネン</t>
    </rPh>
    <rPh sb="42" eb="44">
      <t>ガツキ</t>
    </rPh>
    <rPh sb="44" eb="46">
      <t>チュウカン</t>
    </rPh>
    <rPh sb="46" eb="47">
      <t>キ</t>
    </rPh>
    <rPh sb="49" eb="51">
      <t>クブン</t>
    </rPh>
    <phoneticPr fontId="2"/>
  </si>
  <si>
    <t>*From the first half of the fiscal year ended March 31, 2024, we have revised the classification of some of the customer categories that were categorized as "Others" until the fiscal year ended March 31, 2023.</t>
    <phoneticPr fontId="2"/>
  </si>
  <si>
    <r>
      <rPr>
        <sz val="9"/>
        <rFont val="ＭＳ Ｐゴシック"/>
        <family val="2"/>
        <charset val="128"/>
      </rPr>
      <t>自己株式取得のための預託金の増減額（</t>
    </r>
    <r>
      <rPr>
        <sz val="9"/>
        <rFont val="Segoe UI Symbol"/>
        <family val="2"/>
      </rPr>
      <t>△</t>
    </r>
    <r>
      <rPr>
        <sz val="9"/>
        <rFont val="ＭＳ Ｐゴシック"/>
        <family val="2"/>
        <charset val="128"/>
      </rPr>
      <t>は増加）</t>
    </r>
    <phoneticPr fontId="2"/>
  </si>
  <si>
    <t>Semi-annual consolidated statement of income</t>
    <phoneticPr fontId="2"/>
  </si>
  <si>
    <r>
      <t>8.</t>
    </r>
    <r>
      <rPr>
        <b/>
        <sz val="10"/>
        <color theme="0"/>
        <rFont val="ＭＳ Ｐゴシック"/>
        <family val="3"/>
        <charset val="128"/>
      </rPr>
      <t>財務諸表（中間連結損益計算書）｜</t>
    </r>
    <r>
      <rPr>
        <b/>
        <sz val="10"/>
        <color theme="0"/>
        <rFont val="Arial Narrow"/>
        <family val="2"/>
      </rPr>
      <t>Semi-annual consolidated statement of income</t>
    </r>
    <rPh sb="2" eb="4">
      <t>ザイム</t>
    </rPh>
    <rPh sb="4" eb="6">
      <t>ショヒョウ</t>
    </rPh>
    <rPh sb="7" eb="9">
      <t>チュウカン</t>
    </rPh>
    <rPh sb="9" eb="11">
      <t>レンケツ</t>
    </rPh>
    <rPh sb="11" eb="13">
      <t>ソンエキ</t>
    </rPh>
    <rPh sb="13" eb="16">
      <t>ケイサンショ</t>
    </rPh>
    <phoneticPr fontId="2"/>
  </si>
  <si>
    <r>
      <t>7.</t>
    </r>
    <r>
      <rPr>
        <b/>
        <sz val="10"/>
        <color theme="0"/>
        <rFont val="ＭＳ Ｐゴシック"/>
        <family val="3"/>
        <charset val="128"/>
      </rPr>
      <t>財務諸表（中間連結貸借対照表）｜</t>
    </r>
    <r>
      <rPr>
        <b/>
        <sz val="10"/>
        <color theme="0"/>
        <rFont val="Arial Narrow"/>
        <family val="2"/>
      </rPr>
      <t xml:space="preserve">Semi-annual consolidated balance sheet </t>
    </r>
    <rPh sb="2" eb="4">
      <t>ザイム</t>
    </rPh>
    <rPh sb="4" eb="6">
      <t>ショヒョウ</t>
    </rPh>
    <rPh sb="7" eb="9">
      <t>チュウカン</t>
    </rPh>
    <rPh sb="9" eb="11">
      <t>レンケツ</t>
    </rPh>
    <rPh sb="11" eb="13">
      <t>タイシャク</t>
    </rPh>
    <rPh sb="13" eb="16">
      <t>タイショウヒョウ</t>
    </rPh>
    <phoneticPr fontId="2"/>
  </si>
  <si>
    <r>
      <rPr>
        <sz val="10"/>
        <rFont val="ＭＳ Ｐゴシック"/>
        <family val="3"/>
        <charset val="128"/>
      </rPr>
      <t>内容｜</t>
    </r>
    <r>
      <rPr>
        <sz val="10"/>
        <rFont val="Arial Narrow"/>
        <family val="3"/>
      </rPr>
      <t>C</t>
    </r>
    <r>
      <rPr>
        <sz val="10"/>
        <rFont val="Arial Narrow"/>
        <family val="2"/>
      </rPr>
      <t>ontent</t>
    </r>
    <rPh sb="0" eb="2">
      <t>ナイヨウ</t>
    </rPh>
    <phoneticPr fontId="2"/>
  </si>
  <si>
    <r>
      <rPr>
        <sz val="10"/>
        <rFont val="ＭＳ Ｐゴシック"/>
        <family val="3"/>
        <charset val="128"/>
      </rPr>
      <t xml:space="preserve">調剤薬局の経営
</t>
    </r>
    <r>
      <rPr>
        <sz val="9"/>
        <rFont val="Arial Narrow"/>
        <family val="2"/>
      </rPr>
      <t>Operation of dispensing pharmacies</t>
    </r>
    <rPh sb="0" eb="2">
      <t>チョウザイ</t>
    </rPh>
    <rPh sb="2" eb="4">
      <t>ヤッキョク</t>
    </rPh>
    <rPh sb="5" eb="7">
      <t>ケイエイ</t>
    </rPh>
    <phoneticPr fontId="2"/>
  </si>
  <si>
    <t>Supporting for clinical trial</t>
    <phoneticPr fontId="2"/>
  </si>
  <si>
    <t>Software development and sales, corporate and medical management consulting</t>
    <phoneticPr fontId="2"/>
  </si>
  <si>
    <t>ソフトウェア開発・販売、企業・医業経営コンサルティング</t>
    <phoneticPr fontId="2"/>
  </si>
  <si>
    <r>
      <t>(Sub-subsidiaries)</t>
    </r>
    <r>
      <rPr>
        <sz val="10"/>
        <rFont val="ＭＳ Ｐゴシック"/>
        <family val="2"/>
        <charset val="128"/>
      </rPr>
      <t>　</t>
    </r>
    <r>
      <rPr>
        <sz val="10"/>
        <rFont val="Arial Narrow"/>
        <family val="2"/>
      </rPr>
      <t>PHARMA MIRAI INC.</t>
    </r>
    <r>
      <rPr>
        <sz val="10"/>
        <rFont val="ＭＳ Ｐゴシック"/>
        <family val="2"/>
        <charset val="128"/>
      </rPr>
      <t>　</t>
    </r>
    <r>
      <rPr>
        <sz val="10"/>
        <rFont val="Arial Narrow"/>
        <family val="2"/>
      </rPr>
      <t>PHARMA DAIWA</t>
    </r>
    <r>
      <rPr>
        <sz val="10"/>
        <rFont val="ＭＳ Ｐゴシック"/>
        <family val="2"/>
        <charset val="128"/>
      </rPr>
      <t>　</t>
    </r>
    <r>
      <rPr>
        <sz val="10"/>
        <rFont val="Arial Narrow"/>
        <family val="2"/>
      </rPr>
      <t>J.MIRAIMEDICAL</t>
    </r>
    <r>
      <rPr>
        <sz val="10"/>
        <rFont val="ＭＳ Ｐゴシック"/>
        <family val="2"/>
        <charset val="128"/>
      </rPr>
      <t>　</t>
    </r>
    <r>
      <rPr>
        <sz val="10"/>
        <rFont val="Arial Narrow"/>
        <family val="2"/>
      </rPr>
      <t>VEGA PHARMA</t>
    </r>
    <r>
      <rPr>
        <sz val="10"/>
        <rFont val="ＭＳ Ｐゴシック"/>
        <family val="2"/>
        <charset val="128"/>
      </rPr>
      <t>　</t>
    </r>
    <r>
      <rPr>
        <sz val="10"/>
        <rFont val="Arial Narrow"/>
        <family val="2"/>
      </rPr>
      <t>SEIKO MEDICAL BRAIN</t>
    </r>
    <r>
      <rPr>
        <sz val="10"/>
        <rFont val="ＭＳ Ｐゴシック"/>
        <family val="2"/>
        <charset val="128"/>
      </rPr>
      <t>　</t>
    </r>
    <r>
      <rPr>
        <sz val="10"/>
        <rFont val="Arial Narrow"/>
        <family val="2"/>
      </rPr>
      <t>AOBADO</t>
    </r>
    <r>
      <rPr>
        <sz val="10"/>
        <rFont val="ＭＳ Ｐゴシック"/>
        <family val="2"/>
        <charset val="128"/>
      </rPr>
      <t>　</t>
    </r>
    <r>
      <rPr>
        <sz val="10"/>
        <rFont val="Arial Narrow"/>
        <family val="2"/>
      </rPr>
      <t>KOSEI</t>
    </r>
    <phoneticPr fontId="2"/>
  </si>
  <si>
    <r>
      <t>(Affiliates)</t>
    </r>
    <r>
      <rPr>
        <sz val="10"/>
        <rFont val="ＭＳ Ｐゴシック"/>
        <family val="3"/>
        <charset val="128"/>
      </rPr>
      <t>　</t>
    </r>
    <r>
      <rPr>
        <sz val="10"/>
        <rFont val="Arial Narrow"/>
        <family val="2"/>
      </rPr>
      <t xml:space="preserve"> AYUMI Pharmaceutical Holdings*</t>
    </r>
    <r>
      <rPr>
        <sz val="10"/>
        <rFont val="Yu Gothic"/>
        <family val="2"/>
        <charset val="128"/>
      </rPr>
      <t>　</t>
    </r>
    <r>
      <rPr>
        <sz val="10"/>
        <rFont val="Arial Narrow"/>
        <family val="2"/>
      </rPr>
      <t>AYUMI Pharmaceutical Corporation*</t>
    </r>
    <phoneticPr fontId="2"/>
  </si>
  <si>
    <t>（孫会社）　㈱ファーマみらい、㈱ファーマダイワ、㈱J.みらいメディカル、ベガファーマ㈱、
セイコーメディカルブレーン㈱、㈱青葉堂、㈱厚生</t>
    <rPh sb="1" eb="2">
      <t>マゴ</t>
    </rPh>
    <phoneticPr fontId="2"/>
  </si>
  <si>
    <t>Semi-annual consolidated statement of cash flows</t>
    <phoneticPr fontId="2"/>
  </si>
  <si>
    <r>
      <rPr>
        <sz val="10"/>
        <rFont val="ＭＳ Ｐゴシック"/>
        <family val="3"/>
        <charset val="128"/>
      </rPr>
      <t>（</t>
    </r>
    <r>
      <rPr>
        <sz val="10"/>
        <rFont val="Arial Narrow"/>
        <family val="2"/>
      </rPr>
      <t>2</t>
    </r>
    <r>
      <rPr>
        <sz val="10"/>
        <rFont val="ＭＳ Ｐゴシック"/>
        <family val="3"/>
        <charset val="128"/>
      </rPr>
      <t>）品目別売上高の状況｜</t>
    </r>
    <r>
      <rPr>
        <sz val="10"/>
        <rFont val="Arial Narrow"/>
        <family val="2"/>
      </rPr>
      <t xml:space="preserve">Net sales by products </t>
    </r>
    <rPh sb="3" eb="5">
      <t>ヒンモク</t>
    </rPh>
    <rPh sb="5" eb="6">
      <t>ベツ</t>
    </rPh>
    <rPh sb="6" eb="9">
      <t>ウリアゲダカ</t>
    </rPh>
    <rPh sb="10" eb="12">
      <t>ジョウキョウ</t>
    </rPh>
    <phoneticPr fontId="2"/>
  </si>
  <si>
    <r>
      <t>9.</t>
    </r>
    <r>
      <rPr>
        <b/>
        <sz val="10"/>
        <color theme="0"/>
        <rFont val="ＭＳ Ｐゴシック"/>
        <family val="3"/>
        <charset val="128"/>
      </rPr>
      <t>財務諸表（中間連結キャッシュフロー計算書）｜</t>
    </r>
    <r>
      <rPr>
        <b/>
        <sz val="10"/>
        <color theme="0"/>
        <rFont val="Arial Narrow"/>
        <family val="2"/>
      </rPr>
      <t>Semi-annual consolidated statement of cash flows</t>
    </r>
    <rPh sb="2" eb="4">
      <t>ザイム</t>
    </rPh>
    <rPh sb="4" eb="6">
      <t>ショヒョウ</t>
    </rPh>
    <rPh sb="7" eb="9">
      <t>チュウカン</t>
    </rPh>
    <rPh sb="9" eb="11">
      <t>レンケツ</t>
    </rPh>
    <rPh sb="19" eb="22">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</si>
</sst>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quot;▲ &quot;#,##0"/>
    <numFmt numFmtId="179" formatCode="#,##0.00;&quot;▲ &quot;#,##0.00"/>
    <numFmt numFmtId="180" formatCode="0;&quot;▲ &quot;0"/>
    <numFmt numFmtId="181" formatCode="0.0%;\▲0.0%"/>
    <numFmt numFmtId="182" formatCode="0_);[Red]\(0\)"/>
    <numFmt numFmtId="183" formatCode="0_ "/>
    <numFmt numFmtId="184" formatCode="#,##0;&quot;△ &quot;#,##0"/>
  </numFmts>
  <fonts count="8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sz val="9"/>
      <name val="ＭＳ Ｐゴシック"/>
      <family val="3"/>
      <charset val="128"/>
    </font>
    <font>
      <sz val="8"/>
      <name val="ＭＳ Ｐゴシック"/>
      <family val="3"/>
      <charset val="128"/>
    </font>
    <font>
      <sz val="10"/>
      <name val="Arial Narrow"/>
      <family val="2"/>
    </font>
    <font>
      <sz val="9"/>
      <name val="Arial Narrow"/>
      <family val="2"/>
    </font>
    <font>
      <sz val="8"/>
      <name val="Arial Narrow"/>
      <family val="2"/>
    </font>
    <font>
      <b/>
      <sz val="9"/>
      <color indexed="9"/>
      <name val="Arial Narrow"/>
      <family val="2"/>
    </font>
    <font>
      <b/>
      <sz val="9"/>
      <name val="Arial Narrow"/>
      <family val="2"/>
    </font>
    <font>
      <b/>
      <sz val="10"/>
      <color indexed="9"/>
      <name val="Arial Narrow"/>
      <family val="2"/>
    </font>
    <font>
      <b/>
      <sz val="10"/>
      <name val="Arial Narrow"/>
      <family val="2"/>
    </font>
    <font>
      <sz val="7.5"/>
      <name val="Arial Narrow"/>
      <family val="2"/>
    </font>
    <font>
      <sz val="7.5"/>
      <name val="ＭＳ Ｐゴシック"/>
      <family val="3"/>
      <charset val="128"/>
    </font>
    <font>
      <b/>
      <sz val="7.5"/>
      <name val="Arial Narrow"/>
      <family val="2"/>
    </font>
    <font>
      <b/>
      <sz val="7.5"/>
      <name val="Arial"/>
      <family val="2"/>
    </font>
    <font>
      <sz val="10"/>
      <color indexed="9"/>
      <name val="Arial Narrow"/>
      <family val="2"/>
    </font>
    <font>
      <sz val="10"/>
      <color indexed="10"/>
      <name val="Arial Narrow"/>
      <family val="2"/>
    </font>
    <font>
      <u/>
      <sz val="10"/>
      <name val="Arial Narrow"/>
      <family val="2"/>
    </font>
    <font>
      <sz val="7"/>
      <name val="Arial Narrow"/>
      <family val="2"/>
    </font>
    <font>
      <sz val="7"/>
      <name val="ＭＳ Ｐゴシック"/>
      <family val="3"/>
      <charset val="128"/>
    </font>
    <font>
      <sz val="6.5"/>
      <name val="Arial Narrow"/>
      <family val="2"/>
    </font>
    <font>
      <sz val="6.5"/>
      <name val="ＭＳ Ｐゴシック"/>
      <family val="3"/>
      <charset val="128"/>
    </font>
    <font>
      <b/>
      <sz val="9"/>
      <color theme="0"/>
      <name val="Arial Narrow"/>
      <family val="2"/>
    </font>
    <font>
      <sz val="10"/>
      <color rgb="FFFF0000"/>
      <name val="Arial Narrow"/>
      <family val="2"/>
    </font>
    <font>
      <sz val="10"/>
      <name val="ＭＳ Ｐゴシック"/>
      <family val="3"/>
      <charset val="128"/>
      <scheme val="minor"/>
    </font>
    <font>
      <sz val="10"/>
      <color rgb="FFFF0000"/>
      <name val="ＭＳ Ｐゴシック"/>
      <family val="3"/>
      <charset val="128"/>
    </font>
    <font>
      <sz val="9"/>
      <name val="ＭＳ Ｐゴシック"/>
      <family val="3"/>
      <charset val="128"/>
      <scheme val="minor"/>
    </font>
    <font>
      <b/>
      <sz val="10"/>
      <color theme="0"/>
      <name val="Arial Narrow"/>
      <family val="2"/>
    </font>
    <font>
      <b/>
      <sz val="10"/>
      <color theme="0"/>
      <name val="ＭＳ Ｐゴシック"/>
      <family val="3"/>
      <charset val="128"/>
    </font>
    <font>
      <sz val="9"/>
      <color rgb="FFFF0000"/>
      <name val="Arial Narrow"/>
      <family val="2"/>
    </font>
    <font>
      <sz val="9"/>
      <color theme="1"/>
      <name val="Arial Narrow"/>
      <family val="2"/>
    </font>
    <font>
      <u/>
      <sz val="9"/>
      <name val="Arial Narrow"/>
      <family val="2"/>
    </font>
    <font>
      <sz val="10"/>
      <name val="ＭＳ Ｐゴシック"/>
      <family val="3"/>
      <charset val="128"/>
      <scheme val="major"/>
    </font>
    <font>
      <sz val="7.5"/>
      <color rgb="FFFF0000"/>
      <name val="ＭＳ Ｐゴシック"/>
      <family val="2"/>
      <charset val="128"/>
    </font>
    <font>
      <sz val="9"/>
      <name val="Arial Narrow"/>
      <family val="2"/>
      <charset val="1"/>
    </font>
    <font>
      <sz val="7.5"/>
      <color rgb="FFFF0000"/>
      <name val="ＭＳ Ｐゴシック"/>
      <family val="3"/>
      <charset val="128"/>
    </font>
    <font>
      <sz val="10"/>
      <name val="Arial Narrow"/>
      <family val="2"/>
      <charset val="128"/>
    </font>
    <font>
      <sz val="10"/>
      <name val="ＭＳ Ｐゴシック"/>
      <family val="2"/>
      <charset val="128"/>
    </font>
    <font>
      <sz val="9"/>
      <name val="Arial Narrow"/>
      <family val="3"/>
      <charset val="128"/>
    </font>
    <font>
      <sz val="10"/>
      <name val="MS UI Gothic"/>
      <family val="2"/>
      <charset val="1"/>
    </font>
    <font>
      <sz val="10"/>
      <name val="Arial Narrow"/>
      <family val="2"/>
      <charset val="1"/>
    </font>
    <font>
      <b/>
      <sz val="10"/>
      <color rgb="FFFF0000"/>
      <name val="Arial Narrow"/>
      <family val="2"/>
    </font>
    <font>
      <sz val="10"/>
      <color theme="1"/>
      <name val="Arial Narrow"/>
      <family val="2"/>
    </font>
    <font>
      <sz val="9"/>
      <color theme="1"/>
      <name val="ＭＳ Ｐゴシック"/>
      <family val="3"/>
      <charset val="128"/>
    </font>
    <font>
      <sz val="10"/>
      <color theme="1"/>
      <name val="ＭＳ Ｐゴシック"/>
      <family val="3"/>
      <charset val="128"/>
    </font>
    <font>
      <sz val="10"/>
      <color theme="1"/>
      <name val="Arial Narrow"/>
      <family val="2"/>
      <charset val="1"/>
    </font>
    <font>
      <sz val="10"/>
      <color theme="1"/>
      <name val="MS UI Gothic"/>
      <family val="2"/>
      <charset val="1"/>
    </font>
    <font>
      <sz val="10"/>
      <color theme="1"/>
      <name val="Arial Narrow"/>
      <family val="3"/>
      <charset val="128"/>
    </font>
    <font>
      <sz val="9"/>
      <color theme="1"/>
      <name val="Arial Narrow"/>
      <family val="2"/>
      <charset val="1"/>
    </font>
    <font>
      <sz val="10"/>
      <color theme="1"/>
      <name val="ＭＳ Ｐゴシック"/>
      <family val="2"/>
      <charset val="128"/>
    </font>
    <font>
      <sz val="9"/>
      <name val="ＭＳ Ｐゴシック"/>
      <family val="2"/>
      <charset val="128"/>
    </font>
    <font>
      <sz val="9"/>
      <name val="Segoe UI Symbol"/>
      <family val="2"/>
    </font>
    <font>
      <sz val="9"/>
      <name val="Arial Narrow"/>
      <family val="2"/>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5"/>
      <name val="ＭＳ Ｐゴシック"/>
      <family val="2"/>
      <charset val="128"/>
    </font>
    <font>
      <sz val="10"/>
      <color rgb="FFFF0000"/>
      <name val="ＭＳ Ｐゴシック"/>
      <family val="2"/>
      <charset val="128"/>
    </font>
    <font>
      <sz val="9"/>
      <color theme="0"/>
      <name val="Arial Narrow"/>
      <family val="2"/>
    </font>
    <font>
      <sz val="9"/>
      <color rgb="FFFF0000"/>
      <name val="Arial Narrow"/>
      <family val="2"/>
      <charset val="128"/>
    </font>
    <font>
      <sz val="9"/>
      <color theme="1"/>
      <name val="Arial Narrow"/>
      <family val="3"/>
      <charset val="128"/>
    </font>
    <font>
      <sz val="6"/>
      <name val="Arial Narrow"/>
      <family val="2"/>
    </font>
    <font>
      <sz val="9"/>
      <name val="Segoe UI Symbol"/>
      <family val="3"/>
    </font>
    <font>
      <sz val="10"/>
      <name val="Arial Narrow"/>
      <family val="3"/>
    </font>
    <font>
      <sz val="10"/>
      <name val="Arial Narrow"/>
      <family val="3"/>
      <charset val="128"/>
    </font>
    <font>
      <sz val="10"/>
      <name val="Yu Gothic"/>
      <family val="2"/>
      <charset val="128"/>
    </font>
  </fonts>
  <fills count="43">
    <fill>
      <patternFill patternType="none"/>
    </fill>
    <fill>
      <patternFill patternType="gray125"/>
    </fill>
    <fill>
      <patternFill patternType="solid">
        <fgColor indexed="32"/>
        <bgColor indexed="64"/>
      </patternFill>
    </fill>
    <fill>
      <patternFill patternType="solid">
        <fgColor indexed="32"/>
        <bgColor indexed="18"/>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18"/>
        <bgColor indexed="18"/>
      </patternFill>
    </fill>
    <fill>
      <patternFill patternType="solid">
        <fgColor theme="8" tint="0.79998168889431442"/>
        <bgColor indexed="64"/>
      </patternFill>
    </fill>
    <fill>
      <patternFill patternType="solid">
        <fgColor theme="0"/>
        <bgColor indexed="64"/>
      </patternFill>
    </fill>
    <fill>
      <patternFill patternType="solid">
        <fgColor rgb="FF00008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6" fillId="0" borderId="0">
      <alignment vertical="center"/>
    </xf>
    <xf numFmtId="0" fontId="56" fillId="20" borderId="0" applyNumberFormat="0" applyBorder="0" applyAlignment="0" applyProtection="0">
      <alignment vertical="center"/>
    </xf>
    <xf numFmtId="0" fontId="56" fillId="24" borderId="0" applyNumberFormat="0" applyBorder="0" applyAlignment="0" applyProtection="0">
      <alignment vertical="center"/>
    </xf>
    <xf numFmtId="0" fontId="56" fillId="28" borderId="0" applyNumberFormat="0" applyBorder="0" applyAlignment="0" applyProtection="0">
      <alignment vertical="center"/>
    </xf>
    <xf numFmtId="0" fontId="56" fillId="32" borderId="0" applyNumberFormat="0" applyBorder="0" applyAlignment="0" applyProtection="0">
      <alignment vertical="center"/>
    </xf>
    <xf numFmtId="0" fontId="56" fillId="36" borderId="0" applyNumberFormat="0" applyBorder="0" applyAlignment="0" applyProtection="0">
      <alignment vertical="center"/>
    </xf>
    <xf numFmtId="0" fontId="56" fillId="40" borderId="0" applyNumberFormat="0" applyBorder="0" applyAlignment="0" applyProtection="0">
      <alignment vertical="center"/>
    </xf>
    <xf numFmtId="0" fontId="56" fillId="21" borderId="0" applyNumberFormat="0" applyBorder="0" applyAlignment="0" applyProtection="0">
      <alignment vertical="center"/>
    </xf>
    <xf numFmtId="0" fontId="56" fillId="25" borderId="0" applyNumberFormat="0" applyBorder="0" applyAlignment="0" applyProtection="0">
      <alignment vertical="center"/>
    </xf>
    <xf numFmtId="0" fontId="56" fillId="29" borderId="0" applyNumberFormat="0" applyBorder="0" applyAlignment="0" applyProtection="0">
      <alignment vertical="center"/>
    </xf>
    <xf numFmtId="0" fontId="56" fillId="33" borderId="0" applyNumberFormat="0" applyBorder="0" applyAlignment="0" applyProtection="0">
      <alignment vertical="center"/>
    </xf>
    <xf numFmtId="0" fontId="56" fillId="37" borderId="0" applyNumberFormat="0" applyBorder="0" applyAlignment="0" applyProtection="0">
      <alignment vertical="center"/>
    </xf>
    <xf numFmtId="0" fontId="56" fillId="41" borderId="0" applyNumberFormat="0" applyBorder="0" applyAlignment="0" applyProtection="0">
      <alignment vertical="center"/>
    </xf>
    <xf numFmtId="0" fontId="57" fillId="22" borderId="0" applyNumberFormat="0" applyBorder="0" applyAlignment="0" applyProtection="0">
      <alignment vertical="center"/>
    </xf>
    <xf numFmtId="0" fontId="57" fillId="26" borderId="0" applyNumberFormat="0" applyBorder="0" applyAlignment="0" applyProtection="0">
      <alignment vertical="center"/>
    </xf>
    <xf numFmtId="0" fontId="57" fillId="30" borderId="0" applyNumberFormat="0" applyBorder="0" applyAlignment="0" applyProtection="0">
      <alignment vertical="center"/>
    </xf>
    <xf numFmtId="0" fontId="57" fillId="34" borderId="0" applyNumberFormat="0" applyBorder="0" applyAlignment="0" applyProtection="0">
      <alignment vertical="center"/>
    </xf>
    <xf numFmtId="0" fontId="57" fillId="38" borderId="0" applyNumberFormat="0" applyBorder="0" applyAlignment="0" applyProtection="0">
      <alignment vertical="center"/>
    </xf>
    <xf numFmtId="0" fontId="57" fillId="42" borderId="0" applyNumberFormat="0" applyBorder="0" applyAlignment="0" applyProtection="0">
      <alignment vertical="center"/>
    </xf>
    <xf numFmtId="0" fontId="57" fillId="19" borderId="0" applyNumberFormat="0" applyBorder="0" applyAlignment="0" applyProtection="0">
      <alignment vertical="center"/>
    </xf>
    <xf numFmtId="0" fontId="57" fillId="23" borderId="0" applyNumberFormat="0" applyBorder="0" applyAlignment="0" applyProtection="0">
      <alignment vertical="center"/>
    </xf>
    <xf numFmtId="0" fontId="57" fillId="27" borderId="0" applyNumberFormat="0" applyBorder="0" applyAlignment="0" applyProtection="0">
      <alignment vertical="center"/>
    </xf>
    <xf numFmtId="0" fontId="57" fillId="31" borderId="0" applyNumberFormat="0" applyBorder="0" applyAlignment="0" applyProtection="0">
      <alignment vertical="center"/>
    </xf>
    <xf numFmtId="0" fontId="57" fillId="35" borderId="0" applyNumberFormat="0" applyBorder="0" applyAlignment="0" applyProtection="0">
      <alignment vertical="center"/>
    </xf>
    <xf numFmtId="0" fontId="57" fillId="39" borderId="0" applyNumberFormat="0" applyBorder="0" applyAlignment="0" applyProtection="0">
      <alignment vertical="center"/>
    </xf>
    <xf numFmtId="0" fontId="58" fillId="0" borderId="0" applyNumberFormat="0" applyFill="0" applyBorder="0" applyAlignment="0" applyProtection="0">
      <alignment vertical="center"/>
    </xf>
    <xf numFmtId="0" fontId="59" fillId="17" borderId="22" applyNumberFormat="0" applyAlignment="0" applyProtection="0">
      <alignment vertical="center"/>
    </xf>
    <xf numFmtId="0" fontId="60" fillId="14" borderId="0" applyNumberFormat="0" applyBorder="0" applyAlignment="0" applyProtection="0">
      <alignment vertical="center"/>
    </xf>
    <xf numFmtId="0" fontId="56" fillId="18" borderId="23" applyNumberFormat="0" applyFont="0" applyAlignment="0" applyProtection="0">
      <alignment vertical="center"/>
    </xf>
    <xf numFmtId="0" fontId="61" fillId="0" borderId="21" applyNumberFormat="0" applyFill="0" applyAlignment="0" applyProtection="0">
      <alignment vertical="center"/>
    </xf>
    <xf numFmtId="0" fontId="62" fillId="13" borderId="0" applyNumberFormat="0" applyBorder="0" applyAlignment="0" applyProtection="0">
      <alignment vertical="center"/>
    </xf>
    <xf numFmtId="0" fontId="63" fillId="16" borderId="19" applyNumberFormat="0" applyAlignment="0" applyProtection="0">
      <alignment vertical="center"/>
    </xf>
    <xf numFmtId="0" fontId="64" fillId="0" borderId="0" applyNumberFormat="0" applyFill="0" applyBorder="0" applyAlignment="0" applyProtection="0">
      <alignment vertical="center"/>
    </xf>
    <xf numFmtId="38" fontId="56" fillId="0" borderId="0" applyFont="0" applyFill="0" applyBorder="0" applyAlignment="0" applyProtection="0">
      <alignment vertical="center"/>
    </xf>
    <xf numFmtId="0" fontId="65" fillId="0" borderId="16" applyNumberFormat="0" applyFill="0" applyAlignment="0" applyProtection="0">
      <alignment vertical="center"/>
    </xf>
    <xf numFmtId="0" fontId="66" fillId="0" borderId="17" applyNumberFormat="0" applyFill="0" applyAlignment="0" applyProtection="0">
      <alignment vertical="center"/>
    </xf>
    <xf numFmtId="0" fontId="67" fillId="0" borderId="18" applyNumberFormat="0" applyFill="0" applyAlignment="0" applyProtection="0">
      <alignment vertical="center"/>
    </xf>
    <xf numFmtId="0" fontId="67" fillId="0" borderId="0" applyNumberFormat="0" applyFill="0" applyBorder="0" applyAlignment="0" applyProtection="0">
      <alignment vertical="center"/>
    </xf>
    <xf numFmtId="0" fontId="68" fillId="0" borderId="24" applyNumberFormat="0" applyFill="0" applyAlignment="0" applyProtection="0">
      <alignment vertical="center"/>
    </xf>
    <xf numFmtId="0" fontId="69" fillId="16" borderId="20" applyNumberFormat="0" applyAlignment="0" applyProtection="0">
      <alignment vertical="center"/>
    </xf>
    <xf numFmtId="0" fontId="70" fillId="0" borderId="0" applyNumberFormat="0" applyFill="0" applyBorder="0" applyAlignment="0" applyProtection="0">
      <alignment vertical="center"/>
    </xf>
    <xf numFmtId="0" fontId="71" fillId="15" borderId="19" applyNumberFormat="0" applyAlignment="0" applyProtection="0">
      <alignment vertical="center"/>
    </xf>
    <xf numFmtId="0" fontId="72" fillId="12" borderId="0" applyNumberFormat="0" applyBorder="0" applyAlignment="0" applyProtection="0">
      <alignment vertical="center"/>
    </xf>
    <xf numFmtId="9" fontId="56" fillId="0" borderId="0" applyFont="0" applyFill="0" applyBorder="0" applyAlignment="0" applyProtection="0">
      <alignment vertical="center"/>
    </xf>
  </cellStyleXfs>
  <cellXfs count="521">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5" fillId="0" borderId="0" xfId="0" applyFont="1">
      <alignment vertical="center"/>
    </xf>
    <xf numFmtId="0" fontId="5" fillId="0" borderId="0" xfId="0" applyFont="1" applyFill="1" applyBorder="1">
      <alignment vertical="center"/>
    </xf>
    <xf numFmtId="0" fontId="7" fillId="0" borderId="0" xfId="0" applyFont="1">
      <alignment vertical="center"/>
    </xf>
    <xf numFmtId="0" fontId="7" fillId="0" borderId="0" xfId="0" applyFont="1" applyFill="1" applyBorder="1">
      <alignment vertical="center"/>
    </xf>
    <xf numFmtId="0" fontId="8" fillId="0" borderId="0" xfId="0" applyFont="1" applyFill="1" applyBorder="1">
      <alignment vertical="center"/>
    </xf>
    <xf numFmtId="177" fontId="8" fillId="0" borderId="0" xfId="0" applyNumberFormat="1" applyFont="1">
      <alignment vertical="center"/>
    </xf>
    <xf numFmtId="0" fontId="8" fillId="3" borderId="0" xfId="0" applyFont="1" applyFill="1">
      <alignment vertical="center"/>
    </xf>
    <xf numFmtId="0" fontId="7" fillId="0" borderId="0" xfId="0" applyFont="1" applyFill="1">
      <alignment vertical="center"/>
    </xf>
    <xf numFmtId="178" fontId="8" fillId="0" borderId="0" xfId="0" applyNumberFormat="1" applyFont="1">
      <alignment vertical="center"/>
    </xf>
    <xf numFmtId="0" fontId="8" fillId="0" borderId="0" xfId="0" applyFont="1" applyAlignment="1">
      <alignment horizontal="right" vertical="center"/>
    </xf>
    <xf numFmtId="0" fontId="7" fillId="0" borderId="0" xfId="0" applyFont="1" applyFill="1" applyAlignment="1">
      <alignment vertical="center"/>
    </xf>
    <xf numFmtId="49" fontId="7" fillId="0" borderId="0" xfId="0" applyNumberFormat="1" applyFont="1" applyFill="1" applyAlignment="1">
      <alignment horizontal="right" vertical="center"/>
    </xf>
    <xf numFmtId="38" fontId="7" fillId="0" borderId="0" xfId="2" applyFont="1" applyFill="1">
      <alignment vertical="center"/>
    </xf>
    <xf numFmtId="180" fontId="8" fillId="3" borderId="0" xfId="2" applyNumberFormat="1" applyFont="1" applyFill="1" applyAlignment="1">
      <alignment horizontal="right" vertical="center"/>
    </xf>
    <xf numFmtId="180" fontId="8" fillId="0" borderId="0" xfId="2" applyNumberFormat="1" applyFont="1" applyAlignment="1">
      <alignment horizontal="right" vertical="center"/>
    </xf>
    <xf numFmtId="178" fontId="7" fillId="0" borderId="0" xfId="0" applyNumberFormat="1" applyFont="1">
      <alignment vertical="center"/>
    </xf>
    <xf numFmtId="0" fontId="14" fillId="0" borderId="0" xfId="0" applyFont="1">
      <alignment vertical="center"/>
    </xf>
    <xf numFmtId="0" fontId="15" fillId="0" borderId="0" xfId="0" applyFont="1">
      <alignment vertical="center"/>
    </xf>
    <xf numFmtId="180" fontId="8" fillId="0" borderId="0" xfId="2" applyNumberFormat="1" applyFont="1" applyFill="1" applyAlignment="1">
      <alignment horizontal="right" vertical="center"/>
    </xf>
    <xf numFmtId="0" fontId="13" fillId="0" borderId="0" xfId="0" applyFont="1" applyFill="1">
      <alignment vertical="center"/>
    </xf>
    <xf numFmtId="0" fontId="15" fillId="5" borderId="0" xfId="0" applyFont="1" applyFill="1">
      <alignment vertical="center"/>
    </xf>
    <xf numFmtId="177" fontId="8" fillId="3" borderId="0" xfId="1" applyNumberFormat="1" applyFont="1" applyFill="1" applyAlignment="1">
      <alignment horizontal="right" vertical="center"/>
    </xf>
    <xf numFmtId="177" fontId="8" fillId="0" borderId="0" xfId="1" applyNumberFormat="1" applyFont="1" applyAlignment="1">
      <alignment horizontal="right" vertical="center"/>
    </xf>
    <xf numFmtId="177" fontId="8" fillId="0" borderId="0" xfId="1" applyNumberFormat="1" applyFont="1" applyFill="1" applyAlignment="1">
      <alignment horizontal="right" vertical="center"/>
    </xf>
    <xf numFmtId="0" fontId="5" fillId="5" borderId="0" xfId="0" applyFont="1" applyFill="1">
      <alignment vertical="center"/>
    </xf>
    <xf numFmtId="49" fontId="7" fillId="5" borderId="0" xfId="0" applyNumberFormat="1" applyFont="1" applyFill="1" applyAlignment="1">
      <alignment horizontal="right" vertical="center"/>
    </xf>
    <xf numFmtId="0" fontId="7" fillId="5" borderId="0" xfId="0" applyFont="1" applyFill="1" applyAlignment="1">
      <alignment vertical="center"/>
    </xf>
    <xf numFmtId="0" fontId="7" fillId="5" borderId="0" xfId="0" applyFont="1" applyFill="1">
      <alignment vertical="center"/>
    </xf>
    <xf numFmtId="0" fontId="8" fillId="5" borderId="0" xfId="0" applyFont="1" applyFill="1">
      <alignment vertical="center"/>
    </xf>
    <xf numFmtId="178" fontId="8" fillId="5" borderId="0" xfId="0" applyNumberFormat="1" applyFont="1" applyFill="1">
      <alignment vertical="center"/>
    </xf>
    <xf numFmtId="0" fontId="17" fillId="0" borderId="0" xfId="0" applyFont="1">
      <alignment vertical="center"/>
    </xf>
    <xf numFmtId="0" fontId="16" fillId="0" borderId="0" xfId="0" applyFont="1" applyAlignment="1">
      <alignment horizontal="center" vertical="center"/>
    </xf>
    <xf numFmtId="0" fontId="12" fillId="2" borderId="0" xfId="0" applyFont="1" applyFill="1">
      <alignment vertical="center"/>
    </xf>
    <xf numFmtId="0" fontId="7" fillId="0" borderId="0" xfId="0" applyFont="1" applyAlignment="1">
      <alignment horizontal="right" vertical="center"/>
    </xf>
    <xf numFmtId="0" fontId="12" fillId="0" borderId="0" xfId="0" applyFont="1" applyFill="1" applyBorder="1">
      <alignment vertical="center"/>
    </xf>
    <xf numFmtId="0" fontId="12" fillId="0" borderId="0" xfId="0" applyFont="1" applyFill="1">
      <alignment vertical="center"/>
    </xf>
    <xf numFmtId="0" fontId="8" fillId="0"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7" fillId="4" borderId="0" xfId="0" applyFont="1" applyFill="1">
      <alignment vertical="center"/>
    </xf>
    <xf numFmtId="0" fontId="20" fillId="0" borderId="0" xfId="0" applyFont="1">
      <alignment vertical="center"/>
    </xf>
    <xf numFmtId="176" fontId="7" fillId="0" borderId="0" xfId="0" applyNumberFormat="1" applyFont="1" applyFill="1">
      <alignment vertical="center"/>
    </xf>
    <xf numFmtId="0" fontId="12" fillId="7" borderId="0" xfId="0" applyFont="1" applyFill="1">
      <alignment vertical="center"/>
    </xf>
    <xf numFmtId="49" fontId="13" fillId="7" borderId="0" xfId="0" applyNumberFormat="1" applyFont="1" applyFill="1" applyAlignment="1">
      <alignment horizontal="right" vertical="center"/>
    </xf>
    <xf numFmtId="0" fontId="7" fillId="7" borderId="0" xfId="0" applyFont="1" applyFill="1">
      <alignment vertical="center"/>
    </xf>
    <xf numFmtId="0" fontId="12" fillId="8" borderId="0" xfId="0" applyFont="1" applyFill="1">
      <alignment vertical="center"/>
    </xf>
    <xf numFmtId="49" fontId="12" fillId="7" borderId="0" xfId="0" applyNumberFormat="1" applyFont="1" applyFill="1" applyAlignment="1">
      <alignment horizontal="center" vertical="center"/>
    </xf>
    <xf numFmtId="0" fontId="18" fillId="0" borderId="0" xfId="0" applyFont="1" applyFill="1">
      <alignment vertical="center"/>
    </xf>
    <xf numFmtId="0" fontId="18" fillId="0" borderId="0" xfId="0" applyFont="1">
      <alignment vertical="center"/>
    </xf>
    <xf numFmtId="0" fontId="19" fillId="0" borderId="0" xfId="0" applyFont="1" applyFill="1">
      <alignment vertical="center"/>
    </xf>
    <xf numFmtId="0" fontId="12" fillId="0" borderId="0" xfId="0" applyFont="1">
      <alignment vertical="center"/>
    </xf>
    <xf numFmtId="10" fontId="7" fillId="0" borderId="0" xfId="0" applyNumberFormat="1" applyFont="1" applyFill="1">
      <alignment vertic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179" fontId="7" fillId="0" borderId="0" xfId="0" applyNumberFormat="1" applyFont="1">
      <alignment vertical="center"/>
    </xf>
    <xf numFmtId="0" fontId="8" fillId="4" borderId="0" xfId="0" applyFont="1" applyFill="1" applyAlignment="1">
      <alignment horizontal="center" vertical="center"/>
    </xf>
    <xf numFmtId="0" fontId="10" fillId="7" borderId="0" xfId="0" applyFont="1" applyFill="1">
      <alignment vertical="center"/>
    </xf>
    <xf numFmtId="10" fontId="12" fillId="7" borderId="0" xfId="0" applyNumberFormat="1" applyFont="1" applyFill="1">
      <alignment vertical="center"/>
    </xf>
    <xf numFmtId="0" fontId="12" fillId="7" borderId="0" xfId="0" applyFont="1" applyFill="1" applyAlignment="1">
      <alignment horizontal="center" vertical="center"/>
    </xf>
    <xf numFmtId="0" fontId="14" fillId="0" borderId="0" xfId="0" applyFont="1" applyAlignment="1">
      <alignment horizontal="center" vertical="center"/>
    </xf>
    <xf numFmtId="0" fontId="7" fillId="0" borderId="9" xfId="0" applyFont="1" applyFill="1" applyBorder="1">
      <alignment vertical="center"/>
    </xf>
    <xf numFmtId="0" fontId="7" fillId="0" borderId="10" xfId="0" applyFont="1" applyFill="1" applyBorder="1">
      <alignment vertical="center"/>
    </xf>
    <xf numFmtId="0" fontId="3" fillId="0" borderId="10" xfId="0" applyFont="1" applyFill="1" applyBorder="1">
      <alignment vertical="center"/>
    </xf>
    <xf numFmtId="49" fontId="7" fillId="0" borderId="10" xfId="0" applyNumberFormat="1" applyFont="1" applyFill="1" applyBorder="1" applyAlignment="1">
      <alignment horizontal="right" vertical="center"/>
    </xf>
    <xf numFmtId="0" fontId="7" fillId="0" borderId="10" xfId="0" applyFont="1" applyFill="1" applyBorder="1" applyAlignment="1">
      <alignment vertical="center"/>
    </xf>
    <xf numFmtId="10" fontId="7" fillId="0" borderId="10" xfId="0" applyNumberFormat="1" applyFont="1" applyFill="1" applyBorder="1">
      <alignment vertical="center"/>
    </xf>
    <xf numFmtId="40" fontId="7" fillId="0" borderId="10" xfId="2" applyNumberFormat="1" applyFont="1" applyFill="1" applyBorder="1">
      <alignment vertical="center"/>
    </xf>
    <xf numFmtId="179" fontId="7" fillId="0" borderId="10" xfId="0" applyNumberFormat="1" applyFont="1" applyFill="1" applyBorder="1">
      <alignment vertical="center"/>
    </xf>
    <xf numFmtId="0" fontId="8" fillId="9" borderId="10" xfId="0" applyFont="1" applyFill="1" applyBorder="1">
      <alignment vertical="center"/>
    </xf>
    <xf numFmtId="0" fontId="8" fillId="9" borderId="10" xfId="0" applyFont="1" applyFill="1" applyBorder="1" applyAlignment="1">
      <alignment vertical="center" wrapText="1"/>
    </xf>
    <xf numFmtId="0" fontId="5" fillId="9" borderId="10" xfId="0" applyFont="1" applyFill="1" applyBorder="1">
      <alignment vertical="center"/>
    </xf>
    <xf numFmtId="0" fontId="9" fillId="0" borderId="10" xfId="0" applyFont="1" applyFill="1" applyBorder="1" applyAlignment="1">
      <alignment vertical="center" wrapText="1"/>
    </xf>
    <xf numFmtId="0" fontId="3" fillId="0" borderId="11" xfId="0" applyFont="1" applyFill="1" applyBorder="1">
      <alignment vertical="center"/>
    </xf>
    <xf numFmtId="0" fontId="7" fillId="0" borderId="11" xfId="0" applyFont="1" applyFill="1" applyBorder="1">
      <alignment vertical="center"/>
    </xf>
    <xf numFmtId="0" fontId="8" fillId="4" borderId="0" xfId="0" applyFont="1" applyFill="1">
      <alignment vertical="center"/>
    </xf>
    <xf numFmtId="0" fontId="8" fillId="0" borderId="11" xfId="0" applyFont="1" applyFill="1" applyBorder="1">
      <alignment vertical="center"/>
    </xf>
    <xf numFmtId="0" fontId="8" fillId="10" borderId="10" xfId="0" applyFont="1" applyFill="1" applyBorder="1">
      <alignment vertical="center"/>
    </xf>
    <xf numFmtId="0" fontId="5" fillId="10" borderId="10" xfId="0" applyFont="1" applyFill="1" applyBorder="1">
      <alignment vertical="center"/>
    </xf>
    <xf numFmtId="176" fontId="7" fillId="0" borderId="0" xfId="0" applyNumberFormat="1" applyFont="1" applyFill="1" applyBorder="1" applyAlignment="1">
      <alignment horizontal="right" vertical="center"/>
    </xf>
    <xf numFmtId="0" fontId="8" fillId="10" borderId="10" xfId="0" applyFont="1" applyFill="1" applyBorder="1" applyAlignment="1">
      <alignment vertical="center" wrapText="1"/>
    </xf>
    <xf numFmtId="0" fontId="28" fillId="0" borderId="0" xfId="0" applyFont="1">
      <alignment vertical="center"/>
    </xf>
    <xf numFmtId="0" fontId="0" fillId="0" borderId="0" xfId="0" applyAlignment="1">
      <alignment vertical="center"/>
    </xf>
    <xf numFmtId="0" fontId="13" fillId="8" borderId="0" xfId="0" applyFont="1" applyFill="1">
      <alignment vertical="center"/>
    </xf>
    <xf numFmtId="0" fontId="13" fillId="7" borderId="0" xfId="0" applyFont="1" applyFill="1">
      <alignment vertical="center"/>
    </xf>
    <xf numFmtId="0" fontId="13" fillId="0" borderId="0" xfId="0" applyFont="1">
      <alignment vertical="center"/>
    </xf>
    <xf numFmtId="179" fontId="8" fillId="0" borderId="10" xfId="0" applyNumberFormat="1" applyFont="1" applyFill="1" applyBorder="1" applyAlignment="1">
      <alignment vertical="center" wrapText="1"/>
    </xf>
    <xf numFmtId="0" fontId="7" fillId="4" borderId="0" xfId="0" applyFont="1" applyFill="1" applyAlignment="1">
      <alignment horizontal="left" vertical="center"/>
    </xf>
    <xf numFmtId="0" fontId="3" fillId="4" borderId="0" xfId="0" applyFont="1" applyFill="1" applyAlignment="1">
      <alignment horizontal="left" vertical="center"/>
    </xf>
    <xf numFmtId="0" fontId="9" fillId="10" borderId="10" xfId="0" applyFont="1" applyFill="1" applyBorder="1" applyAlignment="1">
      <alignment vertical="center" wrapText="1"/>
    </xf>
    <xf numFmtId="177" fontId="7" fillId="0" borderId="0" xfId="1" applyNumberFormat="1" applyFont="1" applyFill="1">
      <alignment vertical="center"/>
    </xf>
    <xf numFmtId="0" fontId="6" fillId="0" borderId="0" xfId="0" applyFont="1">
      <alignment vertical="center"/>
    </xf>
    <xf numFmtId="0" fontId="6" fillId="0" borderId="0" xfId="0" applyFont="1" applyFill="1">
      <alignment vertical="center"/>
    </xf>
    <xf numFmtId="0" fontId="8" fillId="0" borderId="1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pplyAlignment="1">
      <alignment horizontal="right" vertical="center"/>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6" borderId="3" xfId="0" applyFont="1" applyFill="1" applyBorder="1" applyAlignment="1">
      <alignment vertical="center"/>
    </xf>
    <xf numFmtId="0" fontId="7" fillId="0" borderId="5" xfId="0" applyFont="1" applyFill="1" applyBorder="1" applyAlignment="1">
      <alignment vertical="center" wrapText="1"/>
    </xf>
    <xf numFmtId="0" fontId="7" fillId="0" borderId="0" xfId="0" applyFont="1" applyBorder="1" applyAlignment="1">
      <alignment horizontal="left" vertical="top" wrapText="1"/>
    </xf>
    <xf numFmtId="0" fontId="7" fillId="0" borderId="7" xfId="0" applyFont="1" applyFill="1" applyBorder="1" applyAlignment="1">
      <alignment vertical="center" wrapText="1"/>
    </xf>
    <xf numFmtId="0" fontId="7" fillId="0" borderId="0" xfId="0" applyFont="1" applyBorder="1" applyAlignment="1">
      <alignment vertical="top" wrapText="1"/>
    </xf>
    <xf numFmtId="0" fontId="7" fillId="0" borderId="0" xfId="0" applyFont="1" applyFill="1" applyBorder="1" applyAlignment="1">
      <alignment horizontal="justify" vertical="top" wrapText="1"/>
    </xf>
    <xf numFmtId="0" fontId="7" fillId="0" borderId="0" xfId="0" applyFont="1" applyBorder="1" applyAlignment="1">
      <alignment horizontal="justify"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10" xfId="0" applyFont="1" applyFill="1" applyBorder="1">
      <alignment vertical="center"/>
    </xf>
    <xf numFmtId="0" fontId="7" fillId="0" borderId="10" xfId="0" applyFont="1" applyFill="1" applyBorder="1" applyAlignment="1">
      <alignment vertical="center"/>
    </xf>
    <xf numFmtId="0" fontId="7" fillId="0" borderId="0" xfId="0" applyFont="1" applyBorder="1" applyAlignment="1">
      <alignment horizontal="left" vertical="top"/>
    </xf>
    <xf numFmtId="0" fontId="7" fillId="0" borderId="0" xfId="0" applyFont="1" applyFill="1" applyBorder="1" applyAlignment="1">
      <alignment horizontal="left" vertical="top"/>
    </xf>
    <xf numFmtId="0" fontId="7" fillId="0" borderId="5" xfId="0" applyFont="1" applyFill="1" applyBorder="1" applyAlignment="1">
      <alignment vertical="top" wrapText="1"/>
    </xf>
    <xf numFmtId="0" fontId="7" fillId="0" borderId="7" xfId="0" applyFont="1" applyBorder="1" applyAlignment="1">
      <alignment horizontal="justify" vertical="top" wrapText="1"/>
    </xf>
    <xf numFmtId="0" fontId="13" fillId="0" borderId="0" xfId="0" applyFont="1" applyFill="1" applyBorder="1">
      <alignment vertical="center"/>
    </xf>
    <xf numFmtId="0" fontId="13" fillId="0" borderId="0" xfId="0" applyFont="1" applyBorder="1">
      <alignment vertical="center"/>
    </xf>
    <xf numFmtId="0" fontId="7" fillId="0" borderId="0" xfId="0" applyFont="1" applyBorder="1" applyAlignment="1">
      <alignment horizontal="left" vertical="center"/>
    </xf>
    <xf numFmtId="0" fontId="7" fillId="0" borderId="5" xfId="0" applyFont="1" applyBorder="1" applyAlignment="1">
      <alignment horizontal="justify" vertical="top" wrapText="1"/>
    </xf>
    <xf numFmtId="0" fontId="7" fillId="0" borderId="5" xfId="0" applyFont="1" applyFill="1" applyBorder="1" applyAlignment="1">
      <alignment vertical="center"/>
    </xf>
    <xf numFmtId="0" fontId="7" fillId="6" borderId="4" xfId="0" applyFont="1" applyFill="1" applyBorder="1" applyAlignment="1">
      <alignment horizontal="lef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wrapText="1"/>
    </xf>
    <xf numFmtId="0" fontId="6" fillId="0" borderId="0" xfId="0" applyFont="1" applyBorder="1" applyAlignment="1">
      <alignment vertical="top" wrapText="1"/>
    </xf>
    <xf numFmtId="0" fontId="7" fillId="6" borderId="3" xfId="0" applyFont="1" applyFill="1" applyBorder="1" applyAlignment="1">
      <alignment horizontal="left" vertical="center"/>
    </xf>
    <xf numFmtId="0" fontId="3" fillId="0" borderId="6" xfId="0" applyFont="1" applyFill="1" applyBorder="1" applyAlignment="1">
      <alignment horizontal="left" vertical="center"/>
    </xf>
    <xf numFmtId="0" fontId="7" fillId="0" borderId="6" xfId="0" applyFont="1" applyBorder="1" applyAlignment="1">
      <alignment vertical="top" wrapText="1"/>
    </xf>
    <xf numFmtId="0" fontId="7" fillId="0" borderId="8" xfId="0" applyFont="1" applyBorder="1" applyAlignment="1">
      <alignment vertical="top" wrapText="1"/>
    </xf>
    <xf numFmtId="0" fontId="3" fillId="0" borderId="6" xfId="0" applyFont="1" applyBorder="1" applyAlignment="1">
      <alignment horizontal="justify" vertical="top" wrapText="1"/>
    </xf>
    <xf numFmtId="0" fontId="8" fillId="0" borderId="6" xfId="0" applyFont="1" applyFill="1" applyBorder="1" applyAlignment="1">
      <alignmen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3" fillId="0" borderId="5" xfId="0" applyFont="1" applyBorder="1" applyAlignment="1">
      <alignment horizontal="left" vertical="top"/>
    </xf>
    <xf numFmtId="0" fontId="3" fillId="0" borderId="6" xfId="0" applyFont="1" applyFill="1" applyBorder="1" applyAlignment="1">
      <alignment vertical="top" wrapText="1"/>
    </xf>
    <xf numFmtId="0" fontId="5" fillId="0" borderId="6" xfId="0" applyFont="1" applyFill="1" applyBorder="1" applyAlignment="1">
      <alignment vertical="top" shrinkToFit="1"/>
    </xf>
    <xf numFmtId="0" fontId="3" fillId="0" borderId="6" xfId="0" applyFont="1" applyFill="1" applyBorder="1" applyAlignment="1">
      <alignment vertical="top" shrinkToFit="1"/>
    </xf>
    <xf numFmtId="0" fontId="30" fillId="8" borderId="0" xfId="0" applyFont="1" applyFill="1" applyBorder="1">
      <alignment vertical="center"/>
    </xf>
    <xf numFmtId="0" fontId="30" fillId="8" borderId="0" xfId="0" applyFont="1" applyFill="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0" xfId="0" applyFont="1" applyBorder="1" applyAlignment="1">
      <alignment vertical="top" wrapText="1"/>
    </xf>
    <xf numFmtId="0" fontId="9" fillId="0" borderId="0" xfId="0" applyFont="1" applyBorder="1" applyAlignment="1">
      <alignment vertical="top" shrinkToFit="1"/>
    </xf>
    <xf numFmtId="0" fontId="9" fillId="0" borderId="2" xfId="0" applyFont="1" applyBorder="1" applyAlignment="1">
      <alignment vertical="top" shrinkToFit="1"/>
    </xf>
    <xf numFmtId="0" fontId="8" fillId="0" borderId="0" xfId="0" applyFont="1" applyFill="1" applyBorder="1" applyAlignment="1">
      <alignment vertical="center"/>
    </xf>
    <xf numFmtId="0" fontId="28" fillId="0" borderId="0" xfId="0" applyFont="1" applyBorder="1">
      <alignment vertical="center"/>
    </xf>
    <xf numFmtId="0" fontId="8" fillId="0" borderId="6" xfId="0" applyFont="1" applyFill="1" applyBorder="1" applyAlignment="1">
      <alignment vertical="top" shrinkToFit="1"/>
    </xf>
    <xf numFmtId="0" fontId="8" fillId="0" borderId="0" xfId="0" applyFont="1">
      <alignment vertical="center"/>
    </xf>
    <xf numFmtId="0" fontId="7" fillId="0" borderId="0" xfId="0" applyFont="1" applyFill="1" applyBorder="1">
      <alignment vertical="center"/>
    </xf>
    <xf numFmtId="0" fontId="7" fillId="0" borderId="0" xfId="0" applyFont="1" applyAlignment="1">
      <alignment horizontal="right" vertical="center"/>
    </xf>
    <xf numFmtId="178" fontId="7" fillId="0" borderId="10" xfId="0" applyNumberFormat="1" applyFont="1" applyFill="1" applyBorder="1">
      <alignment vertical="center"/>
    </xf>
    <xf numFmtId="178" fontId="7" fillId="0" borderId="10" xfId="0" applyNumberFormat="1" applyFont="1" applyFill="1" applyBorder="1" applyAlignment="1">
      <alignment horizontal="right" vertical="center"/>
    </xf>
    <xf numFmtId="0" fontId="3" fillId="0" borderId="0" xfId="0" applyFont="1">
      <alignment vertical="center"/>
    </xf>
    <xf numFmtId="0" fontId="8" fillId="0" borderId="6" xfId="0" applyFont="1" applyFill="1" applyBorder="1" applyAlignment="1">
      <alignment horizontal="left" vertical="top" wrapText="1"/>
    </xf>
    <xf numFmtId="0" fontId="7" fillId="0" borderId="9" xfId="0" applyFont="1" applyFill="1" applyBorder="1" applyAlignment="1">
      <alignment horizontal="left" vertical="center"/>
    </xf>
    <xf numFmtId="0" fontId="8" fillId="0" borderId="14" xfId="0" applyFont="1" applyFill="1" applyBorder="1">
      <alignment vertical="center"/>
    </xf>
    <xf numFmtId="0" fontId="7" fillId="0" borderId="14" xfId="0" applyFont="1" applyFill="1" applyBorder="1">
      <alignment vertical="center"/>
    </xf>
    <xf numFmtId="176" fontId="7" fillId="0" borderId="14" xfId="0" applyNumberFormat="1" applyFont="1" applyFill="1" applyBorder="1" applyAlignment="1">
      <alignment horizontal="right" vertical="center"/>
    </xf>
    <xf numFmtId="0" fontId="7" fillId="0" borderId="13" xfId="0" applyFont="1" applyFill="1" applyBorder="1">
      <alignment vertical="center"/>
    </xf>
    <xf numFmtId="0" fontId="8" fillId="0" borderId="12" xfId="0" applyFont="1" applyFill="1" applyBorder="1">
      <alignment vertical="center"/>
    </xf>
    <xf numFmtId="0" fontId="3" fillId="0" borderId="12" xfId="0" applyFont="1" applyFill="1" applyBorder="1">
      <alignment vertical="center"/>
    </xf>
    <xf numFmtId="0" fontId="8" fillId="0" borderId="1" xfId="0" applyFont="1" applyFill="1" applyBorder="1">
      <alignment vertical="center"/>
    </xf>
    <xf numFmtId="0" fontId="7" fillId="0" borderId="12" xfId="0" applyFont="1" applyFill="1" applyBorder="1">
      <alignment vertical="center"/>
    </xf>
    <xf numFmtId="0" fontId="3" fillId="0" borderId="0" xfId="0" applyFont="1" applyFill="1" applyAlignment="1">
      <alignment vertical="center"/>
    </xf>
    <xf numFmtId="0" fontId="7" fillId="0" borderId="0" xfId="0" applyFont="1" applyFill="1" applyBorder="1" applyAlignment="1">
      <alignment horizontal="right" vertical="center"/>
    </xf>
    <xf numFmtId="176" fontId="26" fillId="0" borderId="0" xfId="0" applyNumberFormat="1" applyFont="1" applyFill="1" applyAlignment="1">
      <alignment horizontal="right" vertical="center"/>
    </xf>
    <xf numFmtId="176" fontId="7" fillId="0" borderId="0" xfId="0" applyNumberFormat="1" applyFont="1" applyFill="1" applyAlignment="1">
      <alignment horizontal="right" vertical="center"/>
    </xf>
    <xf numFmtId="0" fontId="11" fillId="0" borderId="14" xfId="0" applyFont="1" applyFill="1" applyBorder="1">
      <alignment vertical="center"/>
    </xf>
    <xf numFmtId="0" fontId="11" fillId="0" borderId="13" xfId="0" applyFont="1" applyFill="1" applyBorder="1">
      <alignment vertical="center"/>
    </xf>
    <xf numFmtId="0" fontId="11" fillId="0" borderId="1" xfId="0" applyFont="1" applyFill="1" applyBorder="1">
      <alignment vertical="center"/>
    </xf>
    <xf numFmtId="49" fontId="12" fillId="0" borderId="0" xfId="0" applyNumberFormat="1" applyFont="1" applyFill="1" applyBorder="1" applyAlignment="1">
      <alignment horizontal="center" vertical="center"/>
    </xf>
    <xf numFmtId="38" fontId="7" fillId="0" borderId="0" xfId="2" applyFont="1" applyFill="1" applyBorder="1">
      <alignment vertical="center"/>
    </xf>
    <xf numFmtId="0" fontId="34" fillId="0" borderId="0" xfId="0" applyFont="1">
      <alignmen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38" fontId="11" fillId="0" borderId="9" xfId="2" applyFont="1" applyFill="1" applyBorder="1" applyAlignment="1">
      <alignment horizontal="left" vertical="center"/>
    </xf>
    <xf numFmtId="0" fontId="11" fillId="0" borderId="9" xfId="0" applyFont="1" applyFill="1" applyBorder="1" applyAlignment="1">
      <alignment horizontal="left" vertical="center"/>
    </xf>
    <xf numFmtId="0" fontId="11" fillId="0" borderId="9" xfId="0" applyFont="1" applyFill="1" applyBorder="1">
      <alignment vertical="center"/>
    </xf>
    <xf numFmtId="0" fontId="11" fillId="0" borderId="13" xfId="0" applyFont="1" applyFill="1" applyBorder="1" applyAlignment="1">
      <alignment horizontal="left" vertical="center"/>
    </xf>
    <xf numFmtId="0" fontId="7" fillId="0" borderId="13" xfId="0" applyFont="1" applyFill="1" applyBorder="1" applyAlignment="1">
      <alignment horizontal="left" vertical="center"/>
    </xf>
    <xf numFmtId="178" fontId="7" fillId="0" borderId="9" xfId="0" applyNumberFormat="1" applyFont="1" applyFill="1" applyBorder="1">
      <alignment vertical="center"/>
    </xf>
    <xf numFmtId="178" fontId="7" fillId="0" borderId="13" xfId="0" applyNumberFormat="1" applyFont="1" applyFill="1" applyBorder="1">
      <alignment vertical="center"/>
    </xf>
    <xf numFmtId="178" fontId="8" fillId="0" borderId="13" xfId="0" applyNumberFormat="1" applyFont="1" applyFill="1" applyBorder="1">
      <alignment vertical="center"/>
    </xf>
    <xf numFmtId="0" fontId="13" fillId="0" borderId="9" xfId="0" applyFont="1" applyFill="1" applyBorder="1">
      <alignment vertical="center"/>
    </xf>
    <xf numFmtId="0" fontId="12" fillId="0" borderId="13" xfId="0" applyFont="1" applyFill="1" applyBorder="1">
      <alignment vertical="center"/>
    </xf>
    <xf numFmtId="0" fontId="13" fillId="0" borderId="13" xfId="0" applyFont="1" applyFill="1" applyBorder="1">
      <alignment vertical="center"/>
    </xf>
    <xf numFmtId="49" fontId="13" fillId="0" borderId="13" xfId="0" applyNumberFormat="1" applyFont="1" applyFill="1" applyBorder="1" applyAlignment="1">
      <alignment horizontal="center" vertical="center"/>
    </xf>
    <xf numFmtId="177" fontId="7" fillId="0" borderId="2" xfId="1" applyNumberFormat="1" applyFont="1" applyFill="1" applyBorder="1">
      <alignment vertical="center"/>
    </xf>
    <xf numFmtId="0" fontId="13" fillId="0" borderId="14" xfId="0" applyFont="1" applyFill="1" applyBorder="1">
      <alignment vertical="center"/>
    </xf>
    <xf numFmtId="49" fontId="12" fillId="0" borderId="13" xfId="0" applyNumberFormat="1" applyFont="1" applyFill="1" applyBorder="1" applyAlignment="1">
      <alignment horizontal="center" vertical="center"/>
    </xf>
    <xf numFmtId="177" fontId="7" fillId="0" borderId="12" xfId="1" applyNumberFormat="1" applyFont="1" applyFill="1" applyBorder="1" applyAlignment="1">
      <alignment horizontal="right" vertical="center"/>
    </xf>
    <xf numFmtId="176" fontId="7" fillId="0" borderId="14" xfId="0" applyNumberFormat="1" applyFont="1" applyFill="1" applyBorder="1">
      <alignment vertical="center"/>
    </xf>
    <xf numFmtId="176" fontId="13" fillId="0" borderId="14" xfId="0" applyNumberFormat="1" applyFont="1" applyFill="1" applyBorder="1">
      <alignment vertical="center"/>
    </xf>
    <xf numFmtId="178" fontId="7" fillId="0" borderId="14" xfId="0" applyNumberFormat="1" applyFont="1" applyFill="1" applyBorder="1" applyAlignment="1">
      <alignment horizontal="right" vertical="center"/>
    </xf>
    <xf numFmtId="49" fontId="13" fillId="0" borderId="0" xfId="0" applyNumberFormat="1" applyFont="1" applyFill="1" applyBorder="1" applyAlignment="1">
      <alignment horizontal="center" vertical="center"/>
    </xf>
    <xf numFmtId="0" fontId="8" fillId="0" borderId="15" xfId="0" applyFont="1" applyFill="1" applyBorder="1">
      <alignment vertical="center"/>
    </xf>
    <xf numFmtId="0" fontId="29" fillId="0" borderId="14" xfId="0" applyFont="1" applyFill="1" applyBorder="1">
      <alignment vertical="center"/>
    </xf>
    <xf numFmtId="0" fontId="29" fillId="0" borderId="1" xfId="0" applyFont="1" applyFill="1" applyBorder="1">
      <alignment vertical="center"/>
    </xf>
    <xf numFmtId="0" fontId="29" fillId="0" borderId="15" xfId="0" applyFont="1" applyFill="1" applyBorder="1">
      <alignment vertical="center"/>
    </xf>
    <xf numFmtId="176" fontId="7" fillId="0" borderId="15" xfId="0" applyNumberFormat="1" applyFont="1" applyFill="1" applyBorder="1" applyAlignment="1">
      <alignment horizontal="right" vertical="center"/>
    </xf>
    <xf numFmtId="177" fontId="26" fillId="0" borderId="0" xfId="0" applyNumberFormat="1" applyFont="1" applyFill="1" applyBorder="1" applyAlignment="1">
      <alignment horizontal="right" vertical="center"/>
    </xf>
    <xf numFmtId="177" fontId="26" fillId="0" borderId="0" xfId="1"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0" fontId="5" fillId="0" borderId="14" xfId="0" applyFont="1" applyFill="1" applyBorder="1">
      <alignment vertical="center"/>
    </xf>
    <xf numFmtId="0" fontId="5" fillId="0" borderId="15" xfId="0" applyFont="1" applyFill="1" applyBorder="1">
      <alignment vertical="center"/>
    </xf>
    <xf numFmtId="182" fontId="7" fillId="0" borderId="14"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77" fontId="8" fillId="0" borderId="0" xfId="1" applyNumberFormat="1" applyFont="1" applyFill="1" applyBorder="1" applyAlignment="1">
      <alignment horizontal="right" vertical="center"/>
    </xf>
    <xf numFmtId="180" fontId="10" fillId="0" borderId="0" xfId="2" quotePrefix="1" applyNumberFormat="1" applyFont="1" applyFill="1" applyBorder="1" applyAlignment="1">
      <alignment horizontal="center" vertical="center"/>
    </xf>
    <xf numFmtId="177" fontId="29" fillId="0" borderId="0" xfId="1" applyNumberFormat="1" applyFont="1" applyFill="1" applyBorder="1" applyAlignment="1">
      <alignment horizontal="center" vertical="center"/>
    </xf>
    <xf numFmtId="181" fontId="32" fillId="0" borderId="0" xfId="1" applyNumberFormat="1" applyFont="1" applyFill="1" applyBorder="1" applyAlignment="1">
      <alignment horizontal="right" vertical="center"/>
    </xf>
    <xf numFmtId="0" fontId="9" fillId="9" borderId="10" xfId="0" applyFont="1" applyFill="1" applyBorder="1">
      <alignment vertical="center"/>
    </xf>
    <xf numFmtId="0" fontId="9" fillId="9" borderId="10" xfId="0" applyFont="1" applyFill="1" applyBorder="1" applyAlignment="1">
      <alignment vertical="center" wrapText="1"/>
    </xf>
    <xf numFmtId="0" fontId="9" fillId="10" borderId="10" xfId="0" applyFont="1" applyFill="1" applyBorder="1">
      <alignment vertical="center"/>
    </xf>
    <xf numFmtId="0" fontId="9" fillId="9" borderId="10" xfId="0" applyFont="1" applyFill="1" applyBorder="1" applyAlignment="1">
      <alignment horizontal="left" vertical="center" wrapText="1"/>
    </xf>
    <xf numFmtId="177" fontId="7" fillId="0" borderId="12" xfId="1" applyNumberFormat="1" applyFont="1" applyFill="1" applyBorder="1">
      <alignment vertical="center"/>
    </xf>
    <xf numFmtId="177" fontId="7" fillId="0" borderId="11" xfId="1" applyNumberFormat="1" applyFont="1" applyFill="1" applyBorder="1">
      <alignment vertical="center"/>
    </xf>
    <xf numFmtId="0" fontId="26" fillId="0" borderId="0" xfId="0" applyFont="1" applyFill="1" applyBorder="1">
      <alignment vertical="center"/>
    </xf>
    <xf numFmtId="178" fontId="7" fillId="0" borderId="14" xfId="0" applyNumberFormat="1" applyFont="1" applyFill="1" applyBorder="1">
      <alignment vertical="center"/>
    </xf>
    <xf numFmtId="178" fontId="8" fillId="0" borderId="14" xfId="0" applyNumberFormat="1" applyFont="1" applyFill="1" applyBorder="1">
      <alignment vertical="center"/>
    </xf>
    <xf numFmtId="38" fontId="7" fillId="0" borderId="14" xfId="2" applyFont="1" applyFill="1" applyBorder="1" applyAlignment="1">
      <alignment horizontal="right" vertical="center"/>
    </xf>
    <xf numFmtId="178" fontId="8" fillId="9" borderId="10" xfId="0" applyNumberFormat="1" applyFont="1" applyFill="1" applyBorder="1" applyAlignment="1">
      <alignment horizontal="right" vertical="center"/>
    </xf>
    <xf numFmtId="178" fontId="32" fillId="0" borderId="10" xfId="2" applyNumberFormat="1" applyFont="1" applyFill="1" applyBorder="1" applyAlignment="1">
      <alignment horizontal="right" vertical="center"/>
    </xf>
    <xf numFmtId="181" fontId="8" fillId="10" borderId="10" xfId="1"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181" fontId="8" fillId="9" borderId="10" xfId="1" applyNumberFormat="1" applyFont="1" applyFill="1" applyBorder="1" applyAlignment="1">
      <alignment horizontal="right" vertical="center"/>
    </xf>
    <xf numFmtId="181" fontId="32" fillId="0" borderId="10" xfId="1" applyNumberFormat="1" applyFont="1" applyFill="1" applyBorder="1" applyAlignment="1">
      <alignment horizontal="right" vertical="center"/>
    </xf>
    <xf numFmtId="181" fontId="32" fillId="10" borderId="10" xfId="1" applyNumberFormat="1" applyFont="1" applyFill="1" applyBorder="1" applyAlignment="1">
      <alignment horizontal="right" vertical="center"/>
    </xf>
    <xf numFmtId="181" fontId="8" fillId="9" borderId="10" xfId="0" applyNumberFormat="1" applyFont="1" applyFill="1" applyBorder="1" applyAlignment="1">
      <alignment horizontal="right" vertical="center"/>
    </xf>
    <xf numFmtId="181" fontId="8" fillId="10" borderId="10" xfId="0" applyNumberFormat="1" applyFont="1" applyFill="1" applyBorder="1" applyAlignment="1">
      <alignment horizontal="right" vertical="center"/>
    </xf>
    <xf numFmtId="181" fontId="32" fillId="10" borderId="10"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14" xfId="2" applyNumberFormat="1" applyFont="1" applyFill="1" applyBorder="1" applyAlignment="1">
      <alignment horizontal="right" vertical="center"/>
    </xf>
    <xf numFmtId="38" fontId="7" fillId="0" borderId="10" xfId="2" applyFont="1" applyFill="1" applyBorder="1">
      <alignment vertical="center"/>
    </xf>
    <xf numFmtId="178" fontId="7" fillId="0" borderId="0" xfId="0" applyNumberFormat="1" applyFont="1" applyFill="1">
      <alignment vertical="center"/>
    </xf>
    <xf numFmtId="177" fontId="7" fillId="0" borderId="12"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wrapText="1"/>
    </xf>
    <xf numFmtId="38" fontId="7" fillId="0" borderId="13" xfId="2" applyFont="1" applyFill="1" applyBorder="1">
      <alignment vertical="center"/>
    </xf>
    <xf numFmtId="38" fontId="7" fillId="0" borderId="9" xfId="2" applyFont="1" applyFill="1" applyBorder="1" applyAlignment="1">
      <alignment horizontal="right" vertical="center"/>
    </xf>
    <xf numFmtId="177" fontId="7" fillId="0" borderId="11" xfId="1" applyNumberFormat="1" applyFont="1" applyFill="1" applyBorder="1" applyAlignment="1">
      <alignment horizontal="right" vertical="center"/>
    </xf>
    <xf numFmtId="38" fontId="7" fillId="0" borderId="13" xfId="2" applyFont="1" applyFill="1" applyBorder="1" applyAlignment="1">
      <alignment horizontal="right" vertical="center"/>
    </xf>
    <xf numFmtId="38" fontId="3" fillId="0" borderId="9" xfId="2" applyFont="1" applyFill="1" applyBorder="1" applyAlignment="1">
      <alignment horizontal="left" vertical="center"/>
    </xf>
    <xf numFmtId="0" fontId="32" fillId="0" borderId="0" xfId="0" applyFont="1">
      <alignment vertical="center"/>
    </xf>
    <xf numFmtId="0" fontId="27" fillId="0" borderId="6" xfId="0" applyFont="1" applyFill="1" applyBorder="1" applyAlignment="1">
      <alignment horizontal="left" vertical="top"/>
    </xf>
    <xf numFmtId="0" fontId="35" fillId="0" borderId="6" xfId="0" applyFont="1" applyFill="1" applyBorder="1" applyAlignment="1">
      <alignment vertical="top" wrapText="1"/>
    </xf>
    <xf numFmtId="0" fontId="27" fillId="0" borderId="6" xfId="0" applyFont="1" applyFill="1" applyBorder="1" applyAlignment="1">
      <alignment vertical="top" wrapText="1"/>
    </xf>
    <xf numFmtId="0" fontId="14" fillId="0" borderId="14" xfId="0" applyFont="1" applyFill="1" applyBorder="1" applyAlignment="1">
      <alignment vertical="center"/>
    </xf>
    <xf numFmtId="0" fontId="14" fillId="0" borderId="14" xfId="0" applyFont="1" applyFill="1" applyBorder="1" applyAlignment="1">
      <alignment vertical="center" wrapText="1"/>
    </xf>
    <xf numFmtId="49" fontId="12" fillId="7" borderId="2" xfId="0" applyNumberFormat="1" applyFont="1" applyFill="1" applyBorder="1" applyAlignment="1">
      <alignment horizontal="center" vertical="center"/>
    </xf>
    <xf numFmtId="0" fontId="12" fillId="7" borderId="14" xfId="0" applyFont="1" applyFill="1" applyBorder="1">
      <alignment vertical="center"/>
    </xf>
    <xf numFmtId="49" fontId="12" fillId="7" borderId="14" xfId="0" applyNumberFormat="1" applyFont="1" applyFill="1" applyBorder="1" applyAlignment="1">
      <alignment horizontal="center" vertical="center"/>
    </xf>
    <xf numFmtId="0" fontId="27" fillId="0" borderId="14" xfId="0" applyFont="1" applyFill="1" applyBorder="1">
      <alignment vertical="center"/>
    </xf>
    <xf numFmtId="0" fontId="27" fillId="0" borderId="13" xfId="0" applyFont="1" applyFill="1" applyBorder="1">
      <alignment vertical="center"/>
    </xf>
    <xf numFmtId="0" fontId="29" fillId="0" borderId="12" xfId="0" applyFont="1" applyFill="1" applyBorder="1">
      <alignment vertical="center"/>
    </xf>
    <xf numFmtId="0" fontId="27" fillId="0" borderId="1" xfId="0" applyFont="1" applyFill="1" applyBorder="1">
      <alignment vertical="center"/>
    </xf>
    <xf numFmtId="0" fontId="10" fillId="7" borderId="2" xfId="0" applyFont="1" applyFill="1" applyBorder="1">
      <alignment vertical="center"/>
    </xf>
    <xf numFmtId="0" fontId="12" fillId="7" borderId="2" xfId="0" applyFont="1" applyFill="1" applyBorder="1">
      <alignment vertical="center"/>
    </xf>
    <xf numFmtId="0" fontId="12" fillId="2" borderId="2" xfId="0" applyFont="1" applyFill="1" applyBorder="1">
      <alignment vertical="center"/>
    </xf>
    <xf numFmtId="0" fontId="12" fillId="7" borderId="0" xfId="0" applyFont="1" applyFill="1" applyBorder="1" applyAlignment="1">
      <alignment horizontal="center" vertical="center"/>
    </xf>
    <xf numFmtId="0" fontId="10" fillId="7" borderId="0" xfId="0" applyFont="1" applyFill="1" applyBorder="1" applyAlignment="1">
      <alignment horizontal="center" vertical="center"/>
    </xf>
    <xf numFmtId="49" fontId="12" fillId="7" borderId="0" xfId="0" applyNumberFormat="1" applyFont="1" applyFill="1" applyBorder="1" applyAlignment="1">
      <alignment horizontal="center" vertical="center"/>
    </xf>
    <xf numFmtId="0" fontId="12" fillId="7" borderId="2" xfId="0" applyFont="1" applyFill="1" applyBorder="1" applyAlignment="1">
      <alignment horizontal="center" vertical="center"/>
    </xf>
    <xf numFmtId="0" fontId="10" fillId="7" borderId="2" xfId="0" applyFont="1" applyFill="1" applyBorder="1" applyAlignment="1">
      <alignment horizontal="center" vertical="center"/>
    </xf>
    <xf numFmtId="0" fontId="12" fillId="7" borderId="0" xfId="0" applyFont="1" applyFill="1" applyBorder="1" applyAlignment="1">
      <alignment horizontal="left" vertical="center"/>
    </xf>
    <xf numFmtId="180" fontId="8" fillId="9" borderId="10" xfId="0" applyNumberFormat="1" applyFont="1" applyFill="1" applyBorder="1" applyAlignment="1">
      <alignment horizontal="left" vertical="center"/>
    </xf>
    <xf numFmtId="180" fontId="9" fillId="9" borderId="10" xfId="0" applyNumberFormat="1" applyFont="1" applyFill="1" applyBorder="1" applyAlignment="1">
      <alignment horizontal="left" vertical="center" wrapText="1"/>
    </xf>
    <xf numFmtId="0" fontId="11" fillId="9" borderId="10" xfId="0" applyFont="1" applyFill="1" applyBorder="1">
      <alignment vertical="center"/>
    </xf>
    <xf numFmtId="0" fontId="11" fillId="0" borderId="0" xfId="0" applyFont="1" applyFill="1" applyAlignment="1">
      <alignment vertical="center" wrapText="1"/>
    </xf>
    <xf numFmtId="176" fontId="29" fillId="4" borderId="0" xfId="2" applyNumberFormat="1" applyFont="1" applyFill="1" applyAlignment="1">
      <alignment horizontal="center" vertical="center" wrapText="1"/>
    </xf>
    <xf numFmtId="177" fontId="29" fillId="4" borderId="0" xfId="1" applyNumberFormat="1" applyFont="1" applyFill="1" applyAlignment="1">
      <alignment horizontal="center" vertical="center" wrapText="1"/>
    </xf>
    <xf numFmtId="176" fontId="7" fillId="0" borderId="0" xfId="0" applyNumberFormat="1" applyFont="1">
      <alignment vertical="center"/>
    </xf>
    <xf numFmtId="49" fontId="13" fillId="0" borderId="13"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26" fillId="4" borderId="0" xfId="0" applyFont="1" applyFill="1">
      <alignment vertical="center"/>
    </xf>
    <xf numFmtId="49" fontId="30" fillId="7" borderId="0" xfId="0" applyNumberFormat="1" applyFont="1" applyFill="1" applyBorder="1" applyAlignment="1">
      <alignment horizontal="center" vertical="center"/>
    </xf>
    <xf numFmtId="0" fontId="36" fillId="0" borderId="0" xfId="0" applyFont="1">
      <alignment vertical="center"/>
    </xf>
    <xf numFmtId="0" fontId="32" fillId="0" borderId="0" xfId="0" applyFont="1" applyAlignment="1">
      <alignment horizontal="right" vertical="center"/>
    </xf>
    <xf numFmtId="0" fontId="32" fillId="9" borderId="0" xfId="0" applyFont="1" applyFill="1" applyAlignment="1">
      <alignment horizontal="right" vertical="center"/>
    </xf>
    <xf numFmtId="0" fontId="32" fillId="9" borderId="0" xfId="0" applyFont="1" applyFill="1">
      <alignment vertical="center"/>
    </xf>
    <xf numFmtId="180" fontId="10" fillId="2" borderId="0" xfId="2" quotePrefix="1" applyNumberFormat="1" applyFont="1" applyFill="1" applyAlignment="1">
      <alignment horizontal="center" vertical="center"/>
    </xf>
    <xf numFmtId="0" fontId="10" fillId="2" borderId="0" xfId="0" applyFont="1" applyFill="1" applyAlignment="1">
      <alignment horizontal="center" vertical="center"/>
    </xf>
    <xf numFmtId="0" fontId="8" fillId="0" borderId="10" xfId="0" applyFont="1" applyBorder="1">
      <alignment vertical="center"/>
    </xf>
    <xf numFmtId="0" fontId="8" fillId="0" borderId="10" xfId="0" applyFont="1" applyBorder="1" applyAlignment="1">
      <alignment vertical="center" wrapText="1"/>
    </xf>
    <xf numFmtId="178" fontId="8" fillId="0" borderId="10" xfId="0" applyNumberFormat="1" applyFont="1" applyBorder="1" applyAlignment="1">
      <alignment horizontal="right" vertical="center"/>
    </xf>
    <xf numFmtId="0" fontId="5" fillId="0" borderId="10" xfId="0" applyFont="1" applyBorder="1">
      <alignment vertical="center"/>
    </xf>
    <xf numFmtId="0" fontId="9" fillId="0" borderId="10" xfId="0" applyFont="1" applyBorder="1">
      <alignment vertical="center"/>
    </xf>
    <xf numFmtId="0" fontId="8" fillId="0" borderId="10" xfId="0" applyFont="1" applyBorder="1" applyAlignment="1">
      <alignment vertical="center" shrinkToFit="1"/>
    </xf>
    <xf numFmtId="181" fontId="8" fillId="0" borderId="10" xfId="0" applyNumberFormat="1" applyFont="1" applyBorder="1" applyAlignment="1">
      <alignment horizontal="right" vertical="center"/>
    </xf>
    <xf numFmtId="0" fontId="9" fillId="0" borderId="10" xfId="0" applyFont="1" applyBorder="1" applyAlignment="1">
      <alignment vertical="center" wrapText="1"/>
    </xf>
    <xf numFmtId="181" fontId="32" fillId="0" borderId="10" xfId="0" applyNumberFormat="1" applyFont="1" applyBorder="1" applyAlignment="1">
      <alignment horizontal="right" vertical="center"/>
    </xf>
    <xf numFmtId="0" fontId="9" fillId="0" borderId="10" xfId="0" applyFont="1" applyBorder="1" applyAlignment="1">
      <alignment horizontal="left" vertical="center"/>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0" fontId="8" fillId="0" borderId="0" xfId="0" applyFont="1" applyAlignment="1">
      <alignment vertical="top" wrapText="1"/>
    </xf>
    <xf numFmtId="0" fontId="10" fillId="2" borderId="0" xfId="0" applyFont="1" applyFill="1">
      <alignment vertical="center"/>
    </xf>
    <xf numFmtId="0" fontId="25" fillId="11" borderId="0" xfId="0" applyFont="1" applyFill="1" applyAlignment="1">
      <alignment horizontal="center" vertical="center"/>
    </xf>
    <xf numFmtId="49" fontId="25" fillId="11" borderId="0" xfId="0" applyNumberFormat="1" applyFont="1" applyFill="1" applyAlignment="1">
      <alignment horizontal="center" vertical="center"/>
    </xf>
    <xf numFmtId="0" fontId="9" fillId="0" borderId="10" xfId="0" applyFont="1" applyBorder="1" applyAlignment="1">
      <alignment vertical="center" shrinkToFit="1"/>
    </xf>
    <xf numFmtId="0" fontId="38" fillId="5" borderId="0" xfId="0" applyFont="1" applyFill="1">
      <alignment vertical="center"/>
    </xf>
    <xf numFmtId="0" fontId="3" fillId="0" borderId="13" xfId="0" applyFont="1" applyFill="1" applyBorder="1" applyAlignment="1">
      <alignment horizontal="left" vertical="center"/>
    </xf>
    <xf numFmtId="0" fontId="8" fillId="0" borderId="10" xfId="0" applyFont="1" applyFill="1" applyBorder="1" applyAlignment="1">
      <alignment vertical="center" wrapText="1"/>
    </xf>
    <xf numFmtId="0" fontId="39" fillId="0" borderId="0" xfId="0" applyFont="1">
      <alignment vertical="center"/>
    </xf>
    <xf numFmtId="177" fontId="32" fillId="0" borderId="0" xfId="1"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0" fontId="0" fillId="0" borderId="0" xfId="0" applyAlignment="1">
      <alignment vertical="center" wrapText="1"/>
    </xf>
    <xf numFmtId="177" fontId="32" fillId="10" borderId="0" xfId="1" applyNumberFormat="1" applyFont="1" applyFill="1" applyBorder="1" applyAlignment="1">
      <alignment horizontal="right" vertical="center"/>
    </xf>
    <xf numFmtId="0" fontId="37" fillId="0" borderId="0" xfId="0" applyFont="1" applyAlignment="1">
      <alignment vertical="center" wrapText="1"/>
    </xf>
    <xf numFmtId="0" fontId="41" fillId="0" borderId="10" xfId="0" applyFont="1" applyFill="1" applyBorder="1" applyAlignment="1">
      <alignment vertical="center" wrapText="1" shrinkToFit="1"/>
    </xf>
    <xf numFmtId="178" fontId="7" fillId="0" borderId="9" xfId="0" applyNumberFormat="1" applyFont="1" applyFill="1" applyBorder="1" applyAlignment="1">
      <alignment horizontal="right" vertical="center"/>
    </xf>
    <xf numFmtId="177" fontId="7" fillId="0" borderId="10" xfId="1" applyNumberFormat="1" applyFont="1" applyFill="1" applyBorder="1" applyAlignment="1">
      <alignment horizontal="right" vertical="center"/>
    </xf>
    <xf numFmtId="178" fontId="7" fillId="0" borderId="13" xfId="0" applyNumberFormat="1" applyFont="1" applyFill="1" applyBorder="1" applyAlignment="1">
      <alignment horizontal="right" vertical="center"/>
    </xf>
    <xf numFmtId="0" fontId="42" fillId="0" borderId="0" xfId="0" applyFont="1" applyFill="1">
      <alignment vertical="center"/>
    </xf>
    <xf numFmtId="178" fontId="7" fillId="10" borderId="10" xfId="0" applyNumberFormat="1" applyFont="1" applyFill="1" applyBorder="1" applyAlignment="1">
      <alignment horizontal="right" vertical="center"/>
    </xf>
    <xf numFmtId="0" fontId="0" fillId="0" borderId="0" xfId="0" applyAlignment="1">
      <alignment vertical="center" wrapText="1"/>
    </xf>
    <xf numFmtId="0" fontId="43" fillId="0" borderId="0" xfId="0" applyFont="1" applyAlignment="1">
      <alignment horizontal="left" vertical="center" wrapText="1"/>
    </xf>
    <xf numFmtId="0" fontId="43" fillId="0" borderId="0" xfId="0" applyFont="1" applyAlignment="1">
      <alignment horizontal="left" vertical="center" wrapText="1"/>
    </xf>
    <xf numFmtId="38" fontId="26" fillId="0" borderId="0" xfId="2" applyFont="1" applyFill="1" applyBorder="1">
      <alignment vertical="center"/>
    </xf>
    <xf numFmtId="178" fontId="26" fillId="0" borderId="0" xfId="0" applyNumberFormat="1" applyFont="1" applyFill="1" applyBorder="1" applyAlignment="1">
      <alignment horizontal="right" vertical="center"/>
    </xf>
    <xf numFmtId="178" fontId="26" fillId="0" borderId="0" xfId="0" applyNumberFormat="1" applyFont="1" applyFill="1" applyBorder="1" applyAlignment="1">
      <alignment horizontal="right" vertical="center" wrapText="1"/>
    </xf>
    <xf numFmtId="0" fontId="26" fillId="0" borderId="0" xfId="0" applyFont="1" applyFill="1">
      <alignment vertical="center"/>
    </xf>
    <xf numFmtId="0" fontId="26" fillId="0" borderId="0" xfId="0" applyFont="1">
      <alignment vertical="center"/>
    </xf>
    <xf numFmtId="0" fontId="44" fillId="0" borderId="0" xfId="0" applyFont="1" applyAlignment="1">
      <alignment horizontal="center" vertical="center"/>
    </xf>
    <xf numFmtId="179" fontId="26" fillId="0" borderId="0" xfId="0" applyNumberFormat="1" applyFont="1">
      <alignment vertical="center"/>
    </xf>
    <xf numFmtId="178" fontId="26" fillId="0" borderId="0" xfId="0" applyNumberFormat="1" applyFont="1" applyFill="1">
      <alignment vertical="center"/>
    </xf>
    <xf numFmtId="176" fontId="7" fillId="0" borderId="0" xfId="0" applyNumberFormat="1" applyFont="1" applyAlignment="1">
      <alignment horizontal="right" vertical="center"/>
    </xf>
    <xf numFmtId="176" fontId="7" fillId="0" borderId="13" xfId="0" applyNumberFormat="1" applyFont="1" applyBorder="1" applyAlignment="1">
      <alignment horizontal="right" vertical="center"/>
    </xf>
    <xf numFmtId="177" fontId="7" fillId="0" borderId="12"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14" xfId="0" applyNumberFormat="1" applyFont="1" applyBorder="1" applyAlignment="1">
      <alignment horizontal="right" vertical="center"/>
    </xf>
    <xf numFmtId="177" fontId="7" fillId="0" borderId="14" xfId="0" applyNumberFormat="1" applyFont="1" applyBorder="1" applyAlignment="1">
      <alignment horizontal="right" vertical="center"/>
    </xf>
    <xf numFmtId="176" fontId="7" fillId="0" borderId="14" xfId="2" applyNumberFormat="1" applyFont="1" applyFill="1" applyBorder="1" applyAlignment="1">
      <alignment horizontal="right" vertical="center"/>
    </xf>
    <xf numFmtId="176" fontId="7" fillId="0" borderId="15" xfId="0" applyNumberFormat="1" applyFont="1" applyBorder="1" applyAlignment="1">
      <alignment horizontal="right" vertical="center"/>
    </xf>
    <xf numFmtId="178" fontId="7" fillId="0" borderId="14" xfId="0" applyNumberFormat="1" applyFont="1" applyBorder="1" applyAlignment="1">
      <alignment horizontal="right" vertical="center"/>
    </xf>
    <xf numFmtId="182" fontId="7" fillId="0" borderId="14" xfId="0" applyNumberFormat="1" applyFont="1" applyBorder="1" applyAlignment="1">
      <alignment horizontal="right" vertical="center"/>
    </xf>
    <xf numFmtId="182" fontId="7" fillId="0" borderId="1" xfId="0" applyNumberFormat="1" applyFont="1" applyBorder="1" applyAlignment="1">
      <alignment horizontal="right" vertical="center"/>
    </xf>
    <xf numFmtId="178" fontId="7" fillId="0" borderId="10" xfId="0" applyNumberFormat="1" applyFont="1" applyBorder="1">
      <alignment vertical="center"/>
    </xf>
    <xf numFmtId="0" fontId="7" fillId="0" borderId="9" xfId="0" applyFont="1" applyBorder="1">
      <alignment vertical="center"/>
    </xf>
    <xf numFmtId="178" fontId="7" fillId="0" borderId="13" xfId="0" applyNumberFormat="1" applyFont="1" applyBorder="1">
      <alignment vertical="center"/>
    </xf>
    <xf numFmtId="177" fontId="7" fillId="0" borderId="0" xfId="1" applyNumberFormat="1" applyFont="1" applyFill="1" applyBorder="1">
      <alignment vertical="center"/>
    </xf>
    <xf numFmtId="178" fontId="7" fillId="0" borderId="9" xfId="0" applyNumberFormat="1" applyFont="1" applyBorder="1" applyAlignment="1">
      <alignment horizontal="right" vertical="center"/>
    </xf>
    <xf numFmtId="178" fontId="7" fillId="0" borderId="13" xfId="0" applyNumberFormat="1" applyFont="1" applyBorder="1" applyAlignment="1">
      <alignment horizontal="right" vertical="center"/>
    </xf>
    <xf numFmtId="178" fontId="7" fillId="0" borderId="14" xfId="0" applyNumberFormat="1" applyFont="1" applyBorder="1" applyAlignment="1">
      <alignment horizontal="right" vertical="center" wrapText="1"/>
    </xf>
    <xf numFmtId="178" fontId="45" fillId="0" borderId="13" xfId="0" applyNumberFormat="1" applyFont="1" applyFill="1" applyBorder="1">
      <alignment vertical="center"/>
    </xf>
    <xf numFmtId="38" fontId="45" fillId="0" borderId="14" xfId="2" applyFont="1" applyFill="1" applyBorder="1" applyAlignment="1">
      <alignment horizontal="right" vertical="center"/>
    </xf>
    <xf numFmtId="178" fontId="7" fillId="0" borderId="10" xfId="0" applyNumberFormat="1" applyFont="1" applyBorder="1" applyAlignment="1">
      <alignment horizontal="right" vertical="center"/>
    </xf>
    <xf numFmtId="10" fontId="7" fillId="10" borderId="10" xfId="0" applyNumberFormat="1" applyFont="1" applyFill="1" applyBorder="1">
      <alignment vertical="center"/>
    </xf>
    <xf numFmtId="10" fontId="7" fillId="0" borderId="10" xfId="0" applyNumberFormat="1" applyFont="1" applyBorder="1">
      <alignment vertical="center"/>
    </xf>
    <xf numFmtId="179" fontId="7" fillId="0" borderId="10" xfId="0" applyNumberFormat="1" applyFont="1" applyBorder="1">
      <alignment vertical="center"/>
    </xf>
    <xf numFmtId="181" fontId="33" fillId="0" borderId="10" xfId="1" applyNumberFormat="1" applyFont="1" applyFill="1" applyBorder="1" applyAlignment="1">
      <alignment horizontal="right" vertical="center"/>
    </xf>
    <xf numFmtId="181" fontId="33" fillId="10" borderId="10" xfId="1" applyNumberFormat="1" applyFont="1" applyFill="1" applyBorder="1" applyAlignment="1">
      <alignment horizontal="right" vertical="center"/>
    </xf>
    <xf numFmtId="181" fontId="33" fillId="9" borderId="10" xfId="1" applyNumberFormat="1" applyFont="1" applyFill="1" applyBorder="1" applyAlignment="1">
      <alignment horizontal="right" vertical="center"/>
    </xf>
    <xf numFmtId="0" fontId="33" fillId="0" borderId="0" xfId="0" applyFont="1">
      <alignment vertical="center"/>
    </xf>
    <xf numFmtId="181" fontId="33" fillId="9" borderId="10" xfId="0" applyNumberFormat="1" applyFont="1" applyFill="1" applyBorder="1" applyAlignment="1">
      <alignment horizontal="right" vertical="center"/>
    </xf>
    <xf numFmtId="181" fontId="33" fillId="0" borderId="10" xfId="0" applyNumberFormat="1" applyFont="1" applyBorder="1" applyAlignment="1">
      <alignment horizontal="right" vertical="center"/>
    </xf>
    <xf numFmtId="181" fontId="33" fillId="10" borderId="10" xfId="0" applyNumberFormat="1" applyFont="1" applyFill="1" applyBorder="1" applyAlignment="1">
      <alignment horizontal="right" vertical="center"/>
    </xf>
    <xf numFmtId="178" fontId="45" fillId="0" borderId="10" xfId="0" applyNumberFormat="1" applyFont="1" applyFill="1" applyBorder="1" applyAlignment="1">
      <alignment horizontal="right" vertical="center"/>
    </xf>
    <xf numFmtId="178" fontId="7" fillId="0" borderId="0" xfId="0" applyNumberFormat="1" applyFont="1" applyFill="1" applyBorder="1">
      <alignment vertical="center"/>
    </xf>
    <xf numFmtId="0" fontId="73" fillId="0" borderId="0" xfId="0" applyFont="1">
      <alignment vertical="center"/>
    </xf>
    <xf numFmtId="183" fontId="8" fillId="0" borderId="10" xfId="1" applyNumberFormat="1" applyFont="1" applyFill="1" applyBorder="1" applyAlignment="1">
      <alignment horizontal="right" vertical="center"/>
    </xf>
    <xf numFmtId="183" fontId="32" fillId="0" borderId="0" xfId="1" applyNumberFormat="1" applyFont="1" applyFill="1" applyBorder="1" applyAlignment="1">
      <alignment horizontal="right" vertical="center"/>
    </xf>
    <xf numFmtId="3" fontId="8" fillId="10" borderId="10" xfId="2" applyNumberFormat="1" applyFont="1" applyFill="1" applyBorder="1" applyAlignment="1">
      <alignment horizontal="right" vertical="center"/>
    </xf>
    <xf numFmtId="3" fontId="32" fillId="10" borderId="10" xfId="2" applyNumberFormat="1" applyFont="1" applyFill="1" applyBorder="1" applyAlignment="1">
      <alignment horizontal="right" vertical="center"/>
    </xf>
    <xf numFmtId="3" fontId="32" fillId="0" borderId="0" xfId="2" applyNumberFormat="1" applyFont="1" applyFill="1" applyBorder="1" applyAlignment="1">
      <alignment horizontal="right" vertical="center"/>
    </xf>
    <xf numFmtId="0" fontId="8" fillId="0" borderId="10" xfId="0" applyFont="1" applyFill="1" applyBorder="1" applyAlignment="1">
      <alignment vertical="center" wrapText="1"/>
    </xf>
    <xf numFmtId="0" fontId="74" fillId="0" borderId="0" xfId="0" applyFont="1">
      <alignment vertical="center"/>
    </xf>
    <xf numFmtId="56" fontId="36" fillId="0" borderId="0" xfId="0" applyNumberFormat="1" applyFont="1">
      <alignment vertical="center"/>
    </xf>
    <xf numFmtId="3" fontId="8" fillId="0" borderId="10" xfId="2" applyNumberFormat="1" applyFont="1" applyBorder="1" applyAlignment="1">
      <alignment horizontal="right" vertical="center"/>
    </xf>
    <xf numFmtId="3" fontId="32" fillId="0" borderId="0" xfId="2" applyNumberFormat="1" applyFont="1" applyAlignment="1">
      <alignment horizontal="right" vertical="center"/>
    </xf>
    <xf numFmtId="3" fontId="33" fillId="0" borderId="10" xfId="2" applyNumberFormat="1" applyFont="1" applyBorder="1" applyAlignment="1">
      <alignment horizontal="right" vertical="center"/>
    </xf>
    <xf numFmtId="0" fontId="8" fillId="0" borderId="10" xfId="0" applyFont="1" applyFill="1" applyBorder="1">
      <alignment vertical="center"/>
    </xf>
    <xf numFmtId="0" fontId="30" fillId="3" borderId="0" xfId="0" applyFont="1" applyFill="1">
      <alignment vertical="center"/>
    </xf>
    <xf numFmtId="0" fontId="75" fillId="3" borderId="0" xfId="0" applyFont="1" applyFill="1">
      <alignment vertical="center"/>
    </xf>
    <xf numFmtId="178" fontId="75" fillId="3" borderId="0" xfId="0" applyNumberFormat="1" applyFont="1" applyFill="1">
      <alignment vertical="center"/>
    </xf>
    <xf numFmtId="177" fontId="75" fillId="3" borderId="0" xfId="0" applyNumberFormat="1" applyFont="1" applyFill="1">
      <alignment vertical="center"/>
    </xf>
    <xf numFmtId="0" fontId="75" fillId="0" borderId="0" xfId="0" applyFont="1">
      <alignment vertical="center"/>
    </xf>
    <xf numFmtId="0" fontId="46" fillId="9" borderId="10" xfId="0" applyFont="1" applyFill="1" applyBorder="1">
      <alignment vertical="center"/>
    </xf>
    <xf numFmtId="0" fontId="9" fillId="0" borderId="10" xfId="0" applyFont="1" applyFill="1" applyBorder="1">
      <alignment vertical="center"/>
    </xf>
    <xf numFmtId="181" fontId="8" fillId="0" borderId="10" xfId="0" applyNumberFormat="1" applyFont="1" applyFill="1" applyBorder="1" applyAlignment="1">
      <alignment horizontal="right" vertical="center"/>
    </xf>
    <xf numFmtId="181" fontId="32" fillId="0" borderId="10" xfId="0" applyNumberFormat="1" applyFont="1" applyFill="1" applyBorder="1" applyAlignment="1">
      <alignment horizontal="right" vertical="center"/>
    </xf>
    <xf numFmtId="0" fontId="32" fillId="0" borderId="0" xfId="0" applyFont="1" applyFill="1">
      <alignment vertical="center"/>
    </xf>
    <xf numFmtId="181" fontId="33" fillId="0" borderId="10" xfId="0" applyNumberFormat="1" applyFont="1" applyFill="1" applyBorder="1" applyAlignment="1">
      <alignment horizontal="right" vertical="center"/>
    </xf>
    <xf numFmtId="0" fontId="30" fillId="2" borderId="0" xfId="0" applyFont="1" applyFill="1">
      <alignment vertical="center"/>
    </xf>
    <xf numFmtId="0" fontId="46" fillId="0" borderId="10" xfId="0" applyFont="1" applyBorder="1">
      <alignment vertical="center"/>
    </xf>
    <xf numFmtId="178" fontId="10" fillId="2" borderId="0" xfId="0" quotePrefix="1" applyNumberFormat="1" applyFont="1" applyFill="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33" fillId="9" borderId="10" xfId="0" applyFont="1" applyFill="1" applyBorder="1">
      <alignment vertical="center"/>
    </xf>
    <xf numFmtId="0" fontId="14" fillId="9" borderId="10" xfId="0" applyFont="1" applyFill="1" applyBorder="1">
      <alignment vertical="center"/>
    </xf>
    <xf numFmtId="0" fontId="8" fillId="0" borderId="10" xfId="0" applyFont="1" applyBorder="1" applyAlignment="1">
      <alignment horizontal="left" vertical="center"/>
    </xf>
    <xf numFmtId="0" fontId="9" fillId="0" borderId="0" xfId="0" applyFont="1">
      <alignment vertical="center"/>
    </xf>
    <xf numFmtId="0" fontId="76" fillId="0" borderId="0" xfId="0" applyFont="1">
      <alignment vertical="center"/>
    </xf>
    <xf numFmtId="0" fontId="55" fillId="0" borderId="10" xfId="0" applyFont="1" applyFill="1" applyBorder="1" applyAlignment="1">
      <alignment vertical="center" wrapText="1"/>
    </xf>
    <xf numFmtId="38" fontId="45" fillId="0" borderId="10" xfId="2" applyFont="1" applyFill="1" applyBorder="1">
      <alignment vertical="center"/>
    </xf>
    <xf numFmtId="178" fontId="41" fillId="0" borderId="10" xfId="0" applyNumberFormat="1" applyFont="1" applyFill="1" applyBorder="1" applyAlignment="1">
      <alignment vertical="center" wrapText="1"/>
    </xf>
    <xf numFmtId="178" fontId="7" fillId="10" borderId="10" xfId="0" applyNumberFormat="1" applyFont="1" applyFill="1" applyBorder="1">
      <alignment vertical="center"/>
    </xf>
    <xf numFmtId="0" fontId="41" fillId="0" borderId="10" xfId="0" applyFont="1" applyBorder="1">
      <alignment vertical="center"/>
    </xf>
    <xf numFmtId="184" fontId="8" fillId="0" borderId="10" xfId="0" applyNumberFormat="1" applyFont="1" applyBorder="1" applyAlignment="1">
      <alignment horizontal="right" vertical="center"/>
    </xf>
    <xf numFmtId="184" fontId="32" fillId="0" borderId="10" xfId="0" applyNumberFormat="1" applyFont="1" applyBorder="1" applyAlignment="1">
      <alignment horizontal="right" vertical="center"/>
    </xf>
    <xf numFmtId="184" fontId="16" fillId="0" borderId="0" xfId="0" applyNumberFormat="1" applyFont="1" applyAlignment="1">
      <alignment horizontal="center" vertical="center"/>
    </xf>
    <xf numFmtId="184" fontId="38" fillId="0" borderId="0" xfId="0" applyNumberFormat="1" applyFont="1">
      <alignment vertical="center"/>
    </xf>
    <xf numFmtId="184" fontId="33" fillId="0" borderId="10" xfId="0" applyNumberFormat="1" applyFont="1" applyBorder="1" applyAlignment="1">
      <alignment horizontal="right" vertical="center"/>
    </xf>
    <xf numFmtId="184" fontId="38" fillId="5" borderId="0" xfId="0" applyNumberFormat="1" applyFont="1" applyFill="1">
      <alignment vertical="center"/>
    </xf>
    <xf numFmtId="184" fontId="8" fillId="9" borderId="10" xfId="0" applyNumberFormat="1" applyFont="1" applyFill="1" applyBorder="1" applyAlignment="1">
      <alignment horizontal="right" vertical="center"/>
    </xf>
    <xf numFmtId="184" fontId="33" fillId="9" borderId="10" xfId="0" applyNumberFormat="1" applyFont="1" applyFill="1" applyBorder="1" applyAlignment="1">
      <alignment horizontal="right" vertical="center"/>
    </xf>
    <xf numFmtId="184" fontId="33" fillId="10" borderId="10" xfId="0" applyNumberFormat="1" applyFont="1" applyFill="1" applyBorder="1" applyAlignment="1">
      <alignment horizontal="right" vertical="center"/>
    </xf>
    <xf numFmtId="184" fontId="46" fillId="0" borderId="10" xfId="0" applyNumberFormat="1" applyFont="1" applyBorder="1" applyAlignment="1">
      <alignment horizontal="right" vertical="center"/>
    </xf>
    <xf numFmtId="184" fontId="5" fillId="0" borderId="10" xfId="0" applyNumberFormat="1" applyFont="1" applyBorder="1" applyAlignment="1">
      <alignment horizontal="right" vertical="center"/>
    </xf>
    <xf numFmtId="184" fontId="8" fillId="0" borderId="10" xfId="0" applyNumberFormat="1" applyFont="1" applyFill="1" applyBorder="1" applyAlignment="1">
      <alignment horizontal="right" vertical="center"/>
    </xf>
    <xf numFmtId="184" fontId="33" fillId="0" borderId="10" xfId="0" applyNumberFormat="1" applyFont="1" applyFill="1" applyBorder="1" applyAlignment="1">
      <alignment horizontal="right" vertical="center"/>
    </xf>
    <xf numFmtId="184" fontId="38" fillId="0" borderId="0" xfId="0" applyNumberFormat="1" applyFont="1" applyFill="1">
      <alignment vertical="center"/>
    </xf>
    <xf numFmtId="184" fontId="8" fillId="0" borderId="10" xfId="2" applyNumberFormat="1" applyFont="1" applyFill="1" applyBorder="1" applyAlignment="1">
      <alignment horizontal="right" vertical="center"/>
    </xf>
    <xf numFmtId="184" fontId="33" fillId="0" borderId="10" xfId="2" applyNumberFormat="1" applyFont="1" applyFill="1" applyBorder="1" applyAlignment="1">
      <alignment horizontal="right" vertical="center"/>
    </xf>
    <xf numFmtId="184" fontId="8" fillId="10" borderId="10" xfId="0" applyNumberFormat="1" applyFont="1" applyFill="1" applyBorder="1" applyAlignment="1">
      <alignment horizontal="right" vertical="center"/>
    </xf>
    <xf numFmtId="184" fontId="8" fillId="10" borderId="10" xfId="2" applyNumberFormat="1" applyFont="1" applyFill="1" applyBorder="1" applyAlignment="1">
      <alignment horizontal="right" vertical="center"/>
    </xf>
    <xf numFmtId="184" fontId="33" fillId="10" borderId="10" xfId="2" applyNumberFormat="1" applyFont="1" applyFill="1" applyBorder="1" applyAlignment="1">
      <alignment horizontal="right" vertical="center"/>
    </xf>
    <xf numFmtId="184" fontId="8" fillId="9" borderId="10" xfId="2" applyNumberFormat="1" applyFont="1" applyFill="1" applyBorder="1" applyAlignment="1">
      <alignment horizontal="right" vertical="center"/>
    </xf>
    <xf numFmtId="184" fontId="33" fillId="9" borderId="10" xfId="2" applyNumberFormat="1" applyFont="1" applyFill="1" applyBorder="1" applyAlignment="1">
      <alignment horizontal="right" vertical="center"/>
    </xf>
    <xf numFmtId="184" fontId="32" fillId="0" borderId="10" xfId="2" applyNumberFormat="1" applyFont="1" applyFill="1" applyBorder="1" applyAlignment="1">
      <alignment horizontal="right" vertical="center"/>
    </xf>
    <xf numFmtId="184" fontId="8" fillId="0" borderId="10" xfId="2" applyNumberFormat="1" applyFont="1" applyBorder="1" applyAlignment="1">
      <alignment horizontal="right" vertical="center"/>
    </xf>
    <xf numFmtId="184" fontId="33" fillId="0" borderId="10" xfId="2" applyNumberFormat="1" applyFont="1" applyBorder="1" applyAlignment="1">
      <alignment horizontal="right" vertical="center"/>
    </xf>
    <xf numFmtId="184" fontId="33" fillId="0" borderId="10" xfId="0" applyNumberFormat="1" applyFont="1" applyFill="1" applyBorder="1" applyAlignment="1">
      <alignment horizontal="right" vertical="center" wrapText="1"/>
    </xf>
    <xf numFmtId="184" fontId="7" fillId="0" borderId="1" xfId="2" applyNumberFormat="1" applyFont="1" applyFill="1" applyBorder="1" applyAlignment="1">
      <alignment horizontal="right" vertical="center"/>
    </xf>
    <xf numFmtId="184" fontId="7" fillId="0" borderId="0" xfId="2" applyNumberFormat="1" applyFont="1" applyFill="1" applyBorder="1" applyAlignment="1">
      <alignment horizontal="right" vertical="center"/>
    </xf>
    <xf numFmtId="184" fontId="7" fillId="0" borderId="1" xfId="2" applyNumberFormat="1" applyFont="1" applyBorder="1" applyAlignment="1">
      <alignment horizontal="right" vertical="center"/>
    </xf>
    <xf numFmtId="184" fontId="7" fillId="0" borderId="14" xfId="0" applyNumberFormat="1" applyFont="1" applyFill="1" applyBorder="1" applyAlignment="1">
      <alignment horizontal="right" vertical="center"/>
    </xf>
    <xf numFmtId="184" fontId="7" fillId="0" borderId="0" xfId="0" applyNumberFormat="1" applyFont="1" applyFill="1" applyBorder="1">
      <alignment vertical="center"/>
    </xf>
    <xf numFmtId="184" fontId="7" fillId="0" borderId="14" xfId="0" applyNumberFormat="1" applyFont="1" applyBorder="1" applyAlignment="1">
      <alignment horizontal="right" vertical="center"/>
    </xf>
    <xf numFmtId="184" fontId="7" fillId="0" borderId="0" xfId="2" applyNumberFormat="1" applyFont="1" applyFill="1" applyBorder="1">
      <alignment vertical="center"/>
    </xf>
    <xf numFmtId="184" fontId="7" fillId="0" borderId="15" xfId="0" applyNumberFormat="1" applyFont="1" applyFill="1" applyBorder="1" applyAlignment="1">
      <alignment horizontal="right" vertical="center"/>
    </xf>
    <xf numFmtId="184" fontId="7" fillId="0" borderId="15" xfId="0" applyNumberFormat="1" applyFont="1" applyBorder="1" applyAlignment="1">
      <alignment horizontal="right" vertical="center"/>
    </xf>
    <xf numFmtId="0" fontId="81" fillId="6" borderId="4" xfId="0" applyFont="1" applyFill="1" applyBorder="1" applyAlignment="1">
      <alignment horizontal="left" vertical="center"/>
    </xf>
    <xf numFmtId="0" fontId="81" fillId="0" borderId="6" xfId="0" applyFont="1" applyBorder="1" applyAlignment="1">
      <alignment horizontal="justify" vertical="top" wrapText="1"/>
    </xf>
    <xf numFmtId="0" fontId="8" fillId="0" borderId="6" xfId="0" applyFont="1" applyFill="1" applyBorder="1" applyAlignment="1">
      <alignment horizontal="left" vertical="top" shrinkToFit="1"/>
    </xf>
    <xf numFmtId="0" fontId="8" fillId="0" borderId="6" xfId="0" applyFont="1" applyBorder="1" applyAlignment="1">
      <alignment vertical="top" shrinkToFit="1"/>
    </xf>
    <xf numFmtId="0" fontId="8" fillId="0" borderId="8" xfId="0" applyFont="1" applyFill="1" applyBorder="1" applyAlignment="1">
      <alignment vertical="top" wrapText="1"/>
    </xf>
    <xf numFmtId="0" fontId="8" fillId="0" borderId="6"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8" fillId="0" borderId="6" xfId="0" applyFont="1" applyFill="1" applyBorder="1" applyAlignment="1">
      <alignment vertical="top" wrapText="1" shrinkToFit="1"/>
    </xf>
    <xf numFmtId="0" fontId="8" fillId="0" borderId="8" xfId="0" applyFont="1" applyFill="1" applyBorder="1" applyAlignment="1">
      <alignment vertical="top" shrinkToFi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4" borderId="0"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8" fillId="0" borderId="1" xfId="0" applyFont="1" applyBorder="1" applyAlignment="1">
      <alignment vertical="top"/>
    </xf>
    <xf numFmtId="0" fontId="8" fillId="0" borderId="0"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4" borderId="0" xfId="0" applyFont="1" applyFill="1" applyBorder="1" applyAlignment="1">
      <alignment vertical="top" wrapText="1"/>
    </xf>
    <xf numFmtId="0" fontId="8" fillId="0" borderId="1" xfId="0" applyFont="1" applyFill="1" applyBorder="1" applyAlignment="1">
      <alignment horizontal="left" vertical="top" wrapText="1" shrinkToFit="1"/>
    </xf>
    <xf numFmtId="0" fontId="8" fillId="0" borderId="1" xfId="0" applyFont="1" applyFill="1" applyBorder="1" applyAlignment="1">
      <alignment horizontal="left" vertical="top" shrinkToFit="1"/>
    </xf>
    <xf numFmtId="0" fontId="3" fillId="4" borderId="0" xfId="0" applyFont="1" applyFill="1" applyBorder="1" applyAlignment="1">
      <alignment vertical="top" wrapText="1"/>
    </xf>
    <xf numFmtId="0" fontId="5" fillId="0" borderId="0" xfId="0" applyFont="1" applyBorder="1" applyAlignment="1">
      <alignment vertical="top" shrinkToFit="1"/>
    </xf>
    <xf numFmtId="0" fontId="8" fillId="0" borderId="0" xfId="0" applyFont="1" applyBorder="1" applyAlignment="1">
      <alignment horizontal="left" vertical="top"/>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41" fillId="0" borderId="0" xfId="0" applyFont="1" applyFill="1" applyAlignment="1">
      <alignment horizontal="left" vertical="center" wrapText="1"/>
    </xf>
    <xf numFmtId="0" fontId="8" fillId="0" borderId="0" xfId="0" applyFont="1" applyFill="1" applyAlignment="1">
      <alignment horizontal="left" vertical="center" wrapText="1"/>
    </xf>
    <xf numFmtId="0" fontId="77" fillId="0" borderId="0" xfId="0" applyFont="1" applyFill="1" applyAlignment="1">
      <alignment horizontal="left" vertical="center" wrapText="1"/>
    </xf>
    <xf numFmtId="0" fontId="33" fillId="0" borderId="0" xfId="0" applyFont="1" applyFill="1" applyAlignment="1">
      <alignment horizontal="left" vertical="center" wrapText="1"/>
    </xf>
    <xf numFmtId="0" fontId="33" fillId="0" borderId="0" xfId="0" applyFont="1" applyAlignment="1">
      <alignment vertical="center" wrapText="1"/>
    </xf>
    <xf numFmtId="0" fontId="51" fillId="0" borderId="0" xfId="0" applyFont="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178" fontId="9" fillId="0" borderId="10" xfId="0" applyNumberFormat="1" applyFont="1" applyFill="1" applyBorder="1" applyAlignment="1">
      <alignment horizontal="left" vertical="center" wrapText="1"/>
    </xf>
    <xf numFmtId="178" fontId="9" fillId="0" borderId="10" xfId="0" applyNumberFormat="1" applyFont="1" applyFill="1" applyBorder="1" applyAlignment="1">
      <alignment horizontal="left" vertical="center"/>
    </xf>
    <xf numFmtId="0" fontId="7" fillId="0" borderId="0" xfId="0" applyFont="1" applyFill="1" applyAlignment="1">
      <alignment horizontal="left" vertical="center" wrapText="1"/>
    </xf>
    <xf numFmtId="0" fontId="50" fillId="0" borderId="0" xfId="0" applyFont="1" applyFill="1" applyAlignment="1">
      <alignment horizontal="left" vertical="center" wrapText="1"/>
    </xf>
    <xf numFmtId="0" fontId="45" fillId="0" borderId="0" xfId="0" applyFont="1" applyFill="1" applyAlignment="1">
      <alignment horizontal="left" vertical="center" wrapText="1"/>
    </xf>
    <xf numFmtId="0" fontId="45" fillId="0" borderId="0" xfId="0" applyFont="1" applyAlignment="1">
      <alignment vertical="center" wrapText="1"/>
    </xf>
    <xf numFmtId="0" fontId="48" fillId="0" borderId="0" xfId="0" applyFont="1" applyAlignment="1">
      <alignment horizontal="left" vertical="center" wrapText="1"/>
    </xf>
    <xf numFmtId="0" fontId="7" fillId="0" borderId="0" xfId="0" applyFont="1" applyAlignment="1">
      <alignment horizontal="left" vertical="top" wrapText="1"/>
    </xf>
    <xf numFmtId="0" fontId="23" fillId="0" borderId="10" xfId="0" applyFont="1" applyFill="1" applyBorder="1" applyAlignment="1">
      <alignment horizontal="left" vertical="center" wrapText="1"/>
    </xf>
    <xf numFmtId="0" fontId="23" fillId="0" borderId="10" xfId="0" applyFont="1" applyFill="1" applyBorder="1" applyAlignment="1">
      <alignment horizontal="left" vertical="center"/>
    </xf>
    <xf numFmtId="179" fontId="8" fillId="0" borderId="10" xfId="0" applyNumberFormat="1" applyFont="1" applyFill="1" applyBorder="1" applyAlignment="1">
      <alignment horizontal="left" vertical="center" wrapText="1"/>
    </xf>
    <xf numFmtId="179" fontId="8" fillId="0" borderId="10" xfId="0" applyNumberFormat="1" applyFont="1" applyFill="1" applyBorder="1" applyAlignment="1">
      <alignment horizontal="left" vertical="center"/>
    </xf>
    <xf numFmtId="0" fontId="8" fillId="0" borderId="10" xfId="0" applyFont="1" applyFill="1" applyBorder="1" applyAlignment="1">
      <alignment vertical="center" wrapText="1"/>
    </xf>
    <xf numFmtId="0" fontId="41" fillId="0" borderId="10" xfId="0" applyFont="1" applyFill="1" applyBorder="1" applyAlignment="1">
      <alignment vertical="center" wrapText="1"/>
    </xf>
    <xf numFmtId="0" fontId="48" fillId="0" borderId="0" xfId="0" applyFont="1" applyAlignment="1">
      <alignment vertical="center" wrapText="1"/>
    </xf>
    <xf numFmtId="0" fontId="47" fillId="0" borderId="0" xfId="0" applyFont="1" applyAlignment="1">
      <alignment vertical="center" wrapText="1"/>
    </xf>
    <xf numFmtId="180" fontId="10" fillId="2" borderId="0" xfId="2" quotePrefix="1" applyNumberFormat="1" applyFont="1" applyFill="1" applyAlignment="1">
      <alignment horizontal="center" vertical="center"/>
    </xf>
    <xf numFmtId="178" fontId="10" fillId="2" borderId="0" xfId="0" quotePrefix="1" applyNumberFormat="1" applyFont="1" applyFill="1" applyAlignment="1">
      <alignment horizontal="center" vertical="center"/>
    </xf>
    <xf numFmtId="0" fontId="8" fillId="0" borderId="10" xfId="0" applyFont="1" applyBorder="1" applyAlignment="1">
      <alignment horizontal="left" vertical="center"/>
    </xf>
    <xf numFmtId="0" fontId="55" fillId="0" borderId="10" xfId="0" applyFont="1" applyBorder="1" applyAlignment="1">
      <alignment horizontal="left" vertical="center" wrapText="1"/>
    </xf>
    <xf numFmtId="0" fontId="8" fillId="0" borderId="10" xfId="0" applyFont="1" applyBorder="1" applyAlignment="1">
      <alignment horizontal="left" vertical="center" wrapText="1"/>
    </xf>
    <xf numFmtId="0" fontId="45" fillId="0" borderId="0" xfId="0" applyFont="1" applyAlignment="1">
      <alignment horizontal="left" vertical="center" wrapText="1"/>
    </xf>
    <xf numFmtId="0" fontId="41" fillId="0" borderId="10" xfId="0" applyFont="1" applyBorder="1" applyAlignment="1">
      <alignment horizontal="left" vertical="center" wrapText="1"/>
    </xf>
  </cellXfs>
  <cellStyles count="47">
    <cellStyle name="20% - アクセント 1 2" xfId="4" xr:uid="{E3281605-802F-4728-9AC9-CD1A3B1BF8A4}"/>
    <cellStyle name="20% - アクセント 2 2" xfId="5" xr:uid="{54F658AB-4BC6-4376-8FA4-F2AA0BD6E4FC}"/>
    <cellStyle name="20% - アクセント 3 2" xfId="6" xr:uid="{CF6A5919-FE43-4360-8225-753052C8CA07}"/>
    <cellStyle name="20% - アクセント 4 2" xfId="7" xr:uid="{603A3C9E-338A-4DFB-BD08-0884A061A0A4}"/>
    <cellStyle name="20% - アクセント 5 2" xfId="8" xr:uid="{B9B1D829-54B4-4FFD-9359-FD978DEE335F}"/>
    <cellStyle name="20% - アクセント 6 2" xfId="9" xr:uid="{5D8CB058-8751-4D1D-81AD-7C71F17B88E6}"/>
    <cellStyle name="40% - アクセント 1 2" xfId="10" xr:uid="{6235FC02-84E0-44AF-874A-140A941141DD}"/>
    <cellStyle name="40% - アクセント 2 2" xfId="11" xr:uid="{FA1FBF2D-B8CF-4ED9-8CE5-6988E1A57D14}"/>
    <cellStyle name="40% - アクセント 3 2" xfId="12" xr:uid="{18E95285-87EA-4414-ADFA-87C495C226C4}"/>
    <cellStyle name="40% - アクセント 4 2" xfId="13" xr:uid="{FDB04A97-77F2-4152-996A-40AE89157A05}"/>
    <cellStyle name="40% - アクセント 5 2" xfId="14" xr:uid="{FC0584B3-D26C-40DA-9BB6-4415264046BF}"/>
    <cellStyle name="40% - アクセント 6 2" xfId="15" xr:uid="{692F668A-E41D-4E0E-852D-EDCBD1E4A5EF}"/>
    <cellStyle name="60% - アクセント 1 2" xfId="16" xr:uid="{D94EAE11-0D75-486A-B3E3-0B64ECD03DF1}"/>
    <cellStyle name="60% - アクセント 2 2" xfId="17" xr:uid="{1B071DB5-D0AD-4FD5-9CBC-C31DDFBA54C0}"/>
    <cellStyle name="60% - アクセント 3 2" xfId="18" xr:uid="{B5DC7734-A3D0-4D92-8D9C-52DA0F835D01}"/>
    <cellStyle name="60% - アクセント 4 2" xfId="19" xr:uid="{6EA9FBC2-76D3-412C-9E04-E5A3F8A55B8A}"/>
    <cellStyle name="60% - アクセント 5 2" xfId="20" xr:uid="{4CECA9CF-E057-4D46-8694-5BB8E5E4B85C}"/>
    <cellStyle name="60% - アクセント 6 2" xfId="21" xr:uid="{E70CC869-9EF5-4875-93E9-C481D8261420}"/>
    <cellStyle name="アクセント 1 2" xfId="22" xr:uid="{D66299DE-C19F-411C-A568-03BB51675A50}"/>
    <cellStyle name="アクセント 2 2" xfId="23" xr:uid="{C89B88D8-D1CC-40D4-8CFE-421ADE20A382}"/>
    <cellStyle name="アクセント 3 2" xfId="24" xr:uid="{CAD2E665-3BE9-4BF4-AACE-ADA3D7609698}"/>
    <cellStyle name="アクセント 4 2" xfId="25" xr:uid="{DE02AD95-015C-47D2-850A-4DC6167490DB}"/>
    <cellStyle name="アクセント 5 2" xfId="26" xr:uid="{5D636B61-3FD3-4E33-A025-F47D9CAAFD57}"/>
    <cellStyle name="アクセント 6 2" xfId="27" xr:uid="{A4995DEA-852F-4712-993B-89E2F1574112}"/>
    <cellStyle name="タイトル 2" xfId="28" xr:uid="{A4EEB39C-D92C-4F86-9EE4-6C26B5D91F9C}"/>
    <cellStyle name="チェック セル 2" xfId="29" xr:uid="{3704FB9E-05F7-4AAB-BAF8-3626EC79F571}"/>
    <cellStyle name="どちらでもない 2" xfId="30" xr:uid="{BBC74FFA-F516-49DD-863A-5B0675029325}"/>
    <cellStyle name="パーセント" xfId="1" builtinId="5"/>
    <cellStyle name="パーセント 2" xfId="46" xr:uid="{0B130423-76A6-4120-902B-D4B35BB3853E}"/>
    <cellStyle name="メモ 2" xfId="31" xr:uid="{562B926D-FC86-4E3F-A5FC-86B8F11A5582}"/>
    <cellStyle name="リンク セル 2" xfId="32" xr:uid="{6DED12AE-EA1F-4DDE-B6A0-2C5C97BD3403}"/>
    <cellStyle name="悪い 2" xfId="33" xr:uid="{735BBE94-A123-4343-B3AD-5902F5F0F00F}"/>
    <cellStyle name="計算 2" xfId="34" xr:uid="{A9C7A71A-725C-4EF6-95A8-A37BC62AF86F}"/>
    <cellStyle name="警告文 2" xfId="35" xr:uid="{97A52BED-A6ED-4CDD-9EC9-E6084E7B8EEE}"/>
    <cellStyle name="桁区切り" xfId="2" builtinId="6"/>
    <cellStyle name="桁区切り 2" xfId="36" xr:uid="{C86B80EE-FF9F-48EC-B89E-2FEFFF4CB84E}"/>
    <cellStyle name="見出し 1 2" xfId="37" xr:uid="{6ADEA9C1-A089-48B9-96A8-3CF4575670EB}"/>
    <cellStyle name="見出し 2 2" xfId="38" xr:uid="{CEAC2A8B-25EB-4FAD-ACB8-A107290B3D6B}"/>
    <cellStyle name="見出し 3 2" xfId="39" xr:uid="{354045B8-CC92-446D-B7CD-87D80E23C00C}"/>
    <cellStyle name="見出し 4 2" xfId="40" xr:uid="{7AE2FF87-FE1F-43DE-80EE-D780E5C3487E}"/>
    <cellStyle name="集計 2" xfId="41" xr:uid="{D3448CFD-EB0A-4E8A-9CFF-69A63EB3E03C}"/>
    <cellStyle name="出力 2" xfId="42" xr:uid="{FAEC762E-3824-47DF-B20C-D48C211B8744}"/>
    <cellStyle name="説明文 2" xfId="43" xr:uid="{95539F1C-1BC8-4D46-930A-F5D33C9A119D}"/>
    <cellStyle name="入力 2" xfId="44" xr:uid="{BF9CCBB1-43E4-489E-8299-DF0836F66399}"/>
    <cellStyle name="標準" xfId="0" builtinId="0"/>
    <cellStyle name="標準 2" xfId="3" xr:uid="{60CB24C4-BFA4-4727-9D3C-B9D9EBFFA8B8}"/>
    <cellStyle name="良い 2" xfId="45" xr:uid="{73BF95DD-6B77-4EA6-8D34-5453EE87AE8A}"/>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9525</xdr:rowOff>
    </xdr:from>
    <xdr:to>
      <xdr:col>10</xdr:col>
      <xdr:colOff>0</xdr:colOff>
      <xdr:row>61</xdr:row>
      <xdr:rowOff>19050</xdr:rowOff>
    </xdr:to>
    <xdr:sp macro="" textlink="">
      <xdr:nvSpPr>
        <xdr:cNvPr id="11501570" name="Rectangle 4">
          <a:extLst>
            <a:ext uri="{FF2B5EF4-FFF2-40B4-BE49-F238E27FC236}">
              <a16:creationId xmlns:a16="http://schemas.microsoft.com/office/drawing/2014/main" id="{00000000-0008-0000-0000-00000280AF00}"/>
            </a:ext>
          </a:extLst>
        </xdr:cNvPr>
        <xdr:cNvSpPr>
          <a:spLocks noChangeArrowheads="1"/>
        </xdr:cNvSpPr>
      </xdr:nvSpPr>
      <xdr:spPr bwMode="auto">
        <a:xfrm>
          <a:off x="9525" y="9096375"/>
          <a:ext cx="6943725" cy="1381125"/>
        </a:xfrm>
        <a:prstGeom prst="rect">
          <a:avLst/>
        </a:prstGeom>
        <a:gradFill rotWithShape="0">
          <a:gsLst>
            <a:gs pos="0">
              <a:srgbClr val="FFFFFF"/>
            </a:gs>
            <a:gs pos="100000">
              <a:srgbClr val="0066CC"/>
            </a:gs>
          </a:gsLst>
          <a:lin ang="5400000" scaled="1"/>
        </a:gradFill>
        <a:ln w="9525">
          <a:noFill/>
          <a:miter lim="800000"/>
          <a:headEnd/>
          <a:tailEnd/>
        </a:ln>
      </xdr:spPr>
    </xdr:sp>
    <xdr:clientData/>
  </xdr:twoCellAnchor>
  <xdr:twoCellAnchor editAs="absolute">
    <xdr:from>
      <xdr:col>0</xdr:col>
      <xdr:colOff>352425</xdr:colOff>
      <xdr:row>8</xdr:row>
      <xdr:rowOff>114300</xdr:rowOff>
    </xdr:from>
    <xdr:to>
      <xdr:col>9</xdr:col>
      <xdr:colOff>666750</xdr:colOff>
      <xdr:row>15</xdr:row>
      <xdr:rowOff>133350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2425" y="1485900"/>
          <a:ext cx="6572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3300" b="0" i="0" u="sng" strike="noStrike" baseline="0">
              <a:solidFill>
                <a:srgbClr val="000000"/>
              </a:solidFill>
              <a:latin typeface="Times New Roman"/>
              <a:cs typeface="Times New Roman"/>
            </a:rPr>
            <a:t>Fact Book</a:t>
          </a:r>
        </a:p>
      </xdr:txBody>
    </xdr:sp>
    <xdr:clientData/>
  </xdr:twoCellAnchor>
  <xdr:twoCellAnchor editAs="oneCell">
    <xdr:from>
      <xdr:col>3</xdr:col>
      <xdr:colOff>188595</xdr:colOff>
      <xdr:row>27</xdr:row>
      <xdr:rowOff>110490</xdr:rowOff>
    </xdr:from>
    <xdr:to>
      <xdr:col>7</xdr:col>
      <xdr:colOff>112395</xdr:colOff>
      <xdr:row>37</xdr:row>
      <xdr:rowOff>91440</xdr:rowOff>
    </xdr:to>
    <xdr:pic>
      <xdr:nvPicPr>
        <xdr:cNvPr id="11501572" name="Picture 11" descr="名称未設定-1">
          <a:extLst>
            <a:ext uri="{FF2B5EF4-FFF2-40B4-BE49-F238E27FC236}">
              <a16:creationId xmlns:a16="http://schemas.microsoft.com/office/drawing/2014/main" id="{00000000-0008-0000-0000-00000480A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115" y="4636770"/>
          <a:ext cx="2423160" cy="1657350"/>
        </a:xfrm>
        <a:prstGeom prst="rect">
          <a:avLst/>
        </a:prstGeom>
        <a:noFill/>
        <a:ln w="9525">
          <a:noFill/>
          <a:miter lim="800000"/>
          <a:headEnd/>
          <a:tailEnd/>
        </a:ln>
      </xdr:spPr>
    </xdr:pic>
    <xdr:clientData/>
  </xdr:twoCellAnchor>
  <xdr:twoCellAnchor editAs="absolute">
    <xdr:from>
      <xdr:col>1</xdr:col>
      <xdr:colOff>381000</xdr:colOff>
      <xdr:row>38</xdr:row>
      <xdr:rowOff>76200</xdr:rowOff>
    </xdr:from>
    <xdr:to>
      <xdr:col>8</xdr:col>
      <xdr:colOff>561975</xdr:colOff>
      <xdr:row>45</xdr:row>
      <xdr:rowOff>95250</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076325" y="6591300"/>
          <a:ext cx="5048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none" strike="noStrike" baseline="0">
              <a:solidFill>
                <a:srgbClr val="000000"/>
              </a:solidFill>
              <a:latin typeface="Times New Roman"/>
              <a:cs typeface="Times New Roman"/>
            </a:rPr>
            <a:t>TOHO HOLDINGS CO., LTD.</a:t>
          </a:r>
        </a:p>
      </xdr:txBody>
    </xdr:sp>
    <xdr:clientData/>
  </xdr:twoCellAnchor>
  <xdr:twoCellAnchor editAs="absolute">
    <xdr:from>
      <xdr:col>0</xdr:col>
      <xdr:colOff>352425</xdr:colOff>
      <xdr:row>13</xdr:row>
      <xdr:rowOff>114300</xdr:rowOff>
    </xdr:from>
    <xdr:to>
      <xdr:col>9</xdr:col>
      <xdr:colOff>621030</xdr:colOff>
      <xdr:row>20</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52425" y="2293620"/>
          <a:ext cx="5892165" cy="119253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sng" strike="noStrike" baseline="0">
              <a:solidFill>
                <a:srgbClr val="000000"/>
              </a:solidFill>
              <a:latin typeface="Times New Roman"/>
              <a:cs typeface="Times New Roman"/>
            </a:rPr>
            <a:t>2025</a:t>
          </a:r>
          <a:r>
            <a:rPr lang="ja-JP" altLang="en-US" sz="1800" b="0" i="0" u="sng" strike="noStrike" baseline="0">
              <a:solidFill>
                <a:srgbClr val="000000"/>
              </a:solidFill>
              <a:latin typeface="Times New Roman"/>
              <a:cs typeface="Times New Roman"/>
            </a:rPr>
            <a:t>年</a:t>
          </a:r>
          <a:r>
            <a:rPr lang="en-US" altLang="ja-JP" sz="1800" b="0" i="0" u="sng" strike="noStrike" baseline="0">
              <a:solidFill>
                <a:srgbClr val="000000"/>
              </a:solidFill>
              <a:latin typeface="Times New Roman"/>
              <a:cs typeface="Times New Roman"/>
            </a:rPr>
            <a:t>3</a:t>
          </a:r>
          <a:r>
            <a:rPr lang="ja-JP" altLang="en-US" sz="1800" b="0" i="0" u="sng" strike="noStrike" baseline="0">
              <a:solidFill>
                <a:srgbClr val="000000"/>
              </a:solidFill>
              <a:latin typeface="Times New Roman"/>
              <a:cs typeface="Times New Roman"/>
            </a:rPr>
            <a:t>月期　中間期</a:t>
          </a:r>
          <a:endParaRPr lang="en-US" altLang="ja-JP" sz="1800" b="0" i="0" u="sng" strike="noStrike" baseline="0">
            <a:solidFill>
              <a:srgbClr val="000000"/>
            </a:solidFill>
            <a:latin typeface="Times New Roman"/>
            <a:cs typeface="Times New Roman"/>
          </a:endParaRPr>
        </a:p>
        <a:p>
          <a:pPr algn="ctr" rtl="0">
            <a:defRPr sz="1000"/>
          </a:pPr>
          <a:r>
            <a:rPr lang="en-US" altLang="ja-JP" sz="1800" b="0" i="0" u="sng" strike="noStrike" baseline="0">
              <a:solidFill>
                <a:srgbClr val="000000"/>
              </a:solidFill>
              <a:latin typeface="Times New Roman"/>
              <a:cs typeface="Times New Roman"/>
            </a:rPr>
            <a:t>The first half of fiscal year ending March 31, 2025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showGridLines="0" tabSelected="1" workbookViewId="0">
      <selection activeCell="N19" sqref="N19"/>
    </sheetView>
  </sheetViews>
  <sheetFormatPr defaultRowHeight="13.2"/>
  <cols>
    <col min="1" max="10" width="9.109375" customWidth="1"/>
  </cols>
  <sheetData>
    <row r="1" spans="1:15">
      <c r="A1" s="3"/>
      <c r="B1" s="3"/>
      <c r="C1" s="3"/>
      <c r="D1" s="3"/>
      <c r="E1" s="3"/>
      <c r="F1" s="3"/>
      <c r="G1" s="3"/>
      <c r="H1" s="3"/>
      <c r="I1" s="3"/>
      <c r="J1" s="3"/>
      <c r="K1" s="1"/>
      <c r="L1" s="1"/>
      <c r="M1" s="1"/>
      <c r="N1" s="1"/>
      <c r="O1" s="1"/>
    </row>
    <row r="46" spans="2:10">
      <c r="B46" s="86"/>
      <c r="C46" s="86"/>
      <c r="D46" s="86"/>
      <c r="E46" s="86"/>
      <c r="F46" s="86"/>
      <c r="G46" s="86"/>
      <c r="H46" s="86"/>
      <c r="I46" s="86"/>
      <c r="J46" s="86"/>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2"/>
      <c r="B62" s="2"/>
      <c r="C62" s="2"/>
      <c r="D62" s="2"/>
      <c r="E62" s="2"/>
      <c r="F62" s="2"/>
      <c r="G62" s="2"/>
      <c r="H62" s="2"/>
      <c r="I62" s="2"/>
      <c r="J62" s="2"/>
    </row>
    <row r="63" spans="1:10">
      <c r="A63" s="95"/>
    </row>
  </sheetData>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6"/>
  <sheetViews>
    <sheetView showGridLines="0" zoomScaleNormal="100" zoomScaleSheetLayoutView="100" workbookViewId="0">
      <pane xSplit="2" ySplit="5" topLeftCell="C6" activePane="bottomRight" state="frozen"/>
      <selection activeCell="N19" sqref="N19"/>
      <selection pane="topRight" activeCell="N19" sqref="N19"/>
      <selection pane="bottomLeft" activeCell="N19" sqref="N19"/>
      <selection pane="bottomRight" activeCell="B55" sqref="B55"/>
    </sheetView>
  </sheetViews>
  <sheetFormatPr defaultColWidth="9" defaultRowHeight="13.2"/>
  <cols>
    <col min="1" max="1" width="2" style="4" customWidth="1"/>
    <col min="2" max="2" width="35.6640625" style="4" customWidth="1"/>
    <col min="3" max="3" width="37.33203125" style="155" customWidth="1"/>
    <col min="4" max="4" width="7.33203125" style="155" customWidth="1"/>
    <col min="5" max="8" width="7.33203125" style="4" customWidth="1"/>
    <col min="9" max="9" width="1.33203125" style="4" customWidth="1"/>
    <col min="10" max="10" width="7.33203125" style="4" customWidth="1"/>
    <col min="11" max="16384" width="9" style="4"/>
  </cols>
  <sheetData>
    <row r="1" spans="1:17" ht="13.8">
      <c r="A1" s="392" t="s">
        <v>555</v>
      </c>
      <c r="B1" s="305"/>
      <c r="C1" s="305"/>
      <c r="D1" s="305"/>
      <c r="E1" s="305"/>
      <c r="F1" s="305"/>
      <c r="G1" s="305"/>
      <c r="H1" s="305"/>
      <c r="I1" s="305"/>
      <c r="J1" s="305"/>
    </row>
    <row r="2" spans="1:17" s="6" customFormat="1" ht="28.5" customHeight="1">
      <c r="A2" s="512" t="s">
        <v>526</v>
      </c>
      <c r="B2" s="513"/>
      <c r="C2" s="513"/>
      <c r="D2" s="513"/>
      <c r="E2" s="513"/>
      <c r="F2" s="513"/>
      <c r="G2" s="513"/>
      <c r="H2" s="513"/>
      <c r="I2" s="513"/>
      <c r="J2" s="513"/>
    </row>
    <row r="3" spans="1:17" s="155" customFormat="1" ht="28.5" customHeight="1">
      <c r="A3" s="504" t="s">
        <v>527</v>
      </c>
      <c r="B3" s="519"/>
      <c r="C3" s="519"/>
      <c r="D3" s="519"/>
      <c r="E3" s="519"/>
      <c r="F3" s="519"/>
      <c r="G3" s="519"/>
      <c r="H3" s="519"/>
      <c r="I3" s="519"/>
      <c r="J3" s="519"/>
      <c r="K3" s="317"/>
      <c r="L3" s="317"/>
      <c r="M3" s="317"/>
      <c r="N3" s="317"/>
      <c r="O3" s="317"/>
      <c r="P3" s="317"/>
      <c r="Q3" s="317"/>
    </row>
    <row r="4" spans="1:17" s="155" customFormat="1">
      <c r="E4" s="13"/>
      <c r="F4" s="13"/>
      <c r="G4" s="13"/>
      <c r="H4" s="13"/>
      <c r="J4" s="13" t="s">
        <v>216</v>
      </c>
    </row>
    <row r="5" spans="1:17" s="34" customFormat="1">
      <c r="A5" s="306"/>
      <c r="B5" s="306"/>
      <c r="C5" s="306"/>
      <c r="D5" s="307" t="s">
        <v>204</v>
      </c>
      <c r="E5" s="307" t="s">
        <v>224</v>
      </c>
      <c r="F5" s="307" t="s">
        <v>368</v>
      </c>
      <c r="G5" s="307" t="s">
        <v>465</v>
      </c>
      <c r="H5" s="307" t="s">
        <v>475</v>
      </c>
      <c r="J5" s="307" t="s">
        <v>476</v>
      </c>
    </row>
    <row r="6" spans="1:17" s="35" customFormat="1" ht="17.25" customHeight="1">
      <c r="A6" s="406" t="s">
        <v>74</v>
      </c>
      <c r="B6" s="292"/>
      <c r="C6" s="296" t="s">
        <v>298</v>
      </c>
      <c r="D6" s="407"/>
      <c r="E6" s="408"/>
      <c r="F6" s="408"/>
      <c r="G6" s="408"/>
      <c r="H6" s="408"/>
      <c r="I6" s="409"/>
      <c r="J6" s="407"/>
    </row>
    <row r="7" spans="1:17" s="21" customFormat="1" ht="17.25" customHeight="1">
      <c r="A7" s="292"/>
      <c r="B7" s="393" t="s">
        <v>479</v>
      </c>
      <c r="C7" s="296" t="s">
        <v>336</v>
      </c>
      <c r="D7" s="407">
        <v>4064</v>
      </c>
      <c r="E7" s="407">
        <v>5071</v>
      </c>
      <c r="F7" s="407">
        <v>6012</v>
      </c>
      <c r="G7" s="407">
        <v>13029</v>
      </c>
      <c r="H7" s="407">
        <v>8541</v>
      </c>
      <c r="I7" s="410"/>
      <c r="J7" s="411">
        <v>30783</v>
      </c>
    </row>
    <row r="8" spans="1:17" s="21" customFormat="1" ht="17.25" customHeight="1">
      <c r="A8" s="292"/>
      <c r="B8" s="292" t="s">
        <v>75</v>
      </c>
      <c r="C8" s="296" t="s">
        <v>59</v>
      </c>
      <c r="D8" s="407">
        <v>2799</v>
      </c>
      <c r="E8" s="407">
        <v>3262</v>
      </c>
      <c r="F8" s="407">
        <v>2919</v>
      </c>
      <c r="G8" s="407">
        <v>3098</v>
      </c>
      <c r="H8" s="407">
        <v>2817</v>
      </c>
      <c r="I8" s="410"/>
      <c r="J8" s="411">
        <v>6244</v>
      </c>
    </row>
    <row r="9" spans="1:17" s="21" customFormat="1" ht="17.25" customHeight="1">
      <c r="A9" s="292"/>
      <c r="B9" s="292" t="s">
        <v>76</v>
      </c>
      <c r="C9" s="296" t="s">
        <v>352</v>
      </c>
      <c r="D9" s="407">
        <v>38</v>
      </c>
      <c r="E9" s="407">
        <v>12</v>
      </c>
      <c r="F9" s="407">
        <v>26</v>
      </c>
      <c r="G9" s="407" t="s">
        <v>1</v>
      </c>
      <c r="H9" s="407">
        <v>18</v>
      </c>
      <c r="I9" s="410"/>
      <c r="J9" s="411">
        <v>260</v>
      </c>
    </row>
    <row r="10" spans="1:17" s="21" customFormat="1" ht="17.25" customHeight="1">
      <c r="A10" s="292"/>
      <c r="B10" s="292" t="s">
        <v>128</v>
      </c>
      <c r="C10" s="296" t="s">
        <v>60</v>
      </c>
      <c r="D10" s="407">
        <v>209</v>
      </c>
      <c r="E10" s="407">
        <v>173</v>
      </c>
      <c r="F10" s="407">
        <v>149</v>
      </c>
      <c r="G10" s="407">
        <v>134</v>
      </c>
      <c r="H10" s="407">
        <v>93</v>
      </c>
      <c r="I10" s="410"/>
      <c r="J10" s="411">
        <v>270</v>
      </c>
    </row>
    <row r="11" spans="1:17" s="21" customFormat="1" ht="17.25" customHeight="1">
      <c r="A11" s="292"/>
      <c r="B11" s="295" t="s">
        <v>313</v>
      </c>
      <c r="C11" s="308" t="s">
        <v>296</v>
      </c>
      <c r="D11" s="407">
        <v>197</v>
      </c>
      <c r="E11" s="407">
        <v>299</v>
      </c>
      <c r="F11" s="407">
        <v>-98</v>
      </c>
      <c r="G11" s="407">
        <v>14</v>
      </c>
      <c r="H11" s="407">
        <v>49</v>
      </c>
      <c r="I11" s="410"/>
      <c r="J11" s="411">
        <v>-594</v>
      </c>
    </row>
    <row r="12" spans="1:17" s="24" customFormat="1" ht="17.25" customHeight="1">
      <c r="A12" s="292"/>
      <c r="B12" s="295" t="s">
        <v>425</v>
      </c>
      <c r="C12" s="296" t="s">
        <v>205</v>
      </c>
      <c r="D12" s="407">
        <v>-834</v>
      </c>
      <c r="E12" s="407">
        <v>-854</v>
      </c>
      <c r="F12" s="407">
        <v>-774</v>
      </c>
      <c r="G12" s="407">
        <v>-704</v>
      </c>
      <c r="H12" s="407">
        <v>-681</v>
      </c>
      <c r="I12" s="412"/>
      <c r="J12" s="411">
        <v>-1308</v>
      </c>
      <c r="K12" s="309"/>
    </row>
    <row r="13" spans="1:17" s="24" customFormat="1" ht="17.25" customHeight="1">
      <c r="A13" s="292"/>
      <c r="B13" s="295" t="s">
        <v>337</v>
      </c>
      <c r="C13" s="299" t="s">
        <v>338</v>
      </c>
      <c r="D13" s="407">
        <v>8</v>
      </c>
      <c r="E13" s="407">
        <v>-5</v>
      </c>
      <c r="F13" s="407">
        <v>-35</v>
      </c>
      <c r="G13" s="407">
        <v>29</v>
      </c>
      <c r="H13" s="407">
        <v>52</v>
      </c>
      <c r="I13" s="412"/>
      <c r="J13" s="411">
        <v>94</v>
      </c>
    </row>
    <row r="14" spans="1:17" s="24" customFormat="1" ht="17.25" customHeight="1">
      <c r="A14" s="292"/>
      <c r="B14" s="295" t="s">
        <v>314</v>
      </c>
      <c r="C14" s="308" t="s">
        <v>315</v>
      </c>
      <c r="D14" s="407">
        <v>80</v>
      </c>
      <c r="E14" s="407">
        <v>-281</v>
      </c>
      <c r="F14" s="407">
        <v>-7</v>
      </c>
      <c r="G14" s="407">
        <v>-5127</v>
      </c>
      <c r="H14" s="407">
        <v>2</v>
      </c>
      <c r="I14" s="412"/>
      <c r="J14" s="411">
        <v>-9563</v>
      </c>
    </row>
    <row r="15" spans="1:17" s="21" customFormat="1" ht="17.25" customHeight="1">
      <c r="A15" s="292"/>
      <c r="B15" s="295" t="s">
        <v>316</v>
      </c>
      <c r="C15" s="299" t="s">
        <v>339</v>
      </c>
      <c r="D15" s="407">
        <v>11459</v>
      </c>
      <c r="E15" s="407">
        <v>-3456</v>
      </c>
      <c r="F15" s="407">
        <v>-24120</v>
      </c>
      <c r="G15" s="407">
        <v>-36996</v>
      </c>
      <c r="H15" s="407">
        <v>-2853</v>
      </c>
      <c r="I15" s="410"/>
      <c r="J15" s="411">
        <v>-20356</v>
      </c>
    </row>
    <row r="16" spans="1:17" s="21" customFormat="1" ht="17.25" customHeight="1">
      <c r="A16" s="292"/>
      <c r="B16" s="295" t="s">
        <v>299</v>
      </c>
      <c r="C16" s="299" t="s">
        <v>340</v>
      </c>
      <c r="D16" s="407">
        <v>-1946</v>
      </c>
      <c r="E16" s="407">
        <v>796</v>
      </c>
      <c r="F16" s="407">
        <v>-1891</v>
      </c>
      <c r="G16" s="407">
        <v>3237</v>
      </c>
      <c r="H16" s="407">
        <v>-8167</v>
      </c>
      <c r="I16" s="410"/>
      <c r="J16" s="411">
        <v>4372</v>
      </c>
    </row>
    <row r="17" spans="1:10" s="21" customFormat="1" ht="17.25" customHeight="1">
      <c r="A17" s="292"/>
      <c r="B17" s="295" t="s">
        <v>317</v>
      </c>
      <c r="C17" s="299" t="s">
        <v>341</v>
      </c>
      <c r="D17" s="407">
        <v>725</v>
      </c>
      <c r="E17" s="407">
        <v>4890</v>
      </c>
      <c r="F17" s="407">
        <v>36716</v>
      </c>
      <c r="G17" s="407">
        <v>79022</v>
      </c>
      <c r="H17" s="407">
        <v>435</v>
      </c>
      <c r="I17" s="410"/>
      <c r="J17" s="411">
        <v>51410</v>
      </c>
    </row>
    <row r="18" spans="1:10" s="21" customFormat="1" ht="17.25" customHeight="1">
      <c r="A18" s="292"/>
      <c r="B18" s="295" t="s">
        <v>300</v>
      </c>
      <c r="C18" s="299" t="s">
        <v>342</v>
      </c>
      <c r="D18" s="407">
        <v>-2523</v>
      </c>
      <c r="E18" s="407">
        <v>1062</v>
      </c>
      <c r="F18" s="407">
        <v>-1384</v>
      </c>
      <c r="G18" s="407">
        <v>1552</v>
      </c>
      <c r="H18" s="407">
        <v>-3019</v>
      </c>
      <c r="I18" s="410"/>
      <c r="J18" s="411">
        <v>2847</v>
      </c>
    </row>
    <row r="19" spans="1:10" s="21" customFormat="1" ht="17.25" customHeight="1">
      <c r="A19" s="292"/>
      <c r="B19" s="292" t="s">
        <v>77</v>
      </c>
      <c r="C19" s="299" t="s">
        <v>301</v>
      </c>
      <c r="D19" s="407">
        <f>D20-SUM(D7:D18)</f>
        <v>-4837</v>
      </c>
      <c r="E19" s="407">
        <f>E20-SUM(E7:E18)</f>
        <v>-978</v>
      </c>
      <c r="F19" s="407">
        <f>F20-SUM(F7:F18)</f>
        <v>-1671</v>
      </c>
      <c r="G19" s="407">
        <f>G20-SUM(G7:G18)</f>
        <v>265</v>
      </c>
      <c r="H19" s="407">
        <f>H20-SUM(H7:H18)</f>
        <v>-2320</v>
      </c>
      <c r="I19" s="410"/>
      <c r="J19" s="411">
        <f>J20-SUM(J7:J18)</f>
        <v>934</v>
      </c>
    </row>
    <row r="20" spans="1:10" s="21" customFormat="1" ht="17.25" customHeight="1">
      <c r="A20" s="292" t="s">
        <v>78</v>
      </c>
      <c r="B20" s="292"/>
      <c r="C20" s="296" t="s">
        <v>353</v>
      </c>
      <c r="D20" s="407">
        <v>9439</v>
      </c>
      <c r="E20" s="407">
        <v>9991</v>
      </c>
      <c r="F20" s="407">
        <v>15842</v>
      </c>
      <c r="G20" s="407">
        <v>57553</v>
      </c>
      <c r="H20" s="407">
        <v>-5033</v>
      </c>
      <c r="I20" s="410"/>
      <c r="J20" s="411">
        <v>65393</v>
      </c>
    </row>
    <row r="21" spans="1:10" s="21" customFormat="1" ht="17.25" customHeight="1">
      <c r="A21" s="292"/>
      <c r="B21" s="295" t="s">
        <v>297</v>
      </c>
      <c r="C21" s="299" t="s">
        <v>302</v>
      </c>
      <c r="D21" s="407">
        <v>826</v>
      </c>
      <c r="E21" s="407">
        <v>848</v>
      </c>
      <c r="F21" s="407">
        <v>777</v>
      </c>
      <c r="G21" s="407">
        <v>700</v>
      </c>
      <c r="H21" s="407">
        <v>641</v>
      </c>
      <c r="I21" s="410"/>
      <c r="J21" s="411">
        <v>1296</v>
      </c>
    </row>
    <row r="22" spans="1:10" s="21" customFormat="1" ht="17.25" customHeight="1">
      <c r="A22" s="292"/>
      <c r="B22" s="292" t="s">
        <v>79</v>
      </c>
      <c r="C22" s="299" t="s">
        <v>343</v>
      </c>
      <c r="D22" s="407">
        <v>-42</v>
      </c>
      <c r="E22" s="407">
        <v>-38</v>
      </c>
      <c r="F22" s="407">
        <v>-36</v>
      </c>
      <c r="G22" s="407">
        <v>-31</v>
      </c>
      <c r="H22" s="407">
        <v>-23</v>
      </c>
      <c r="I22" s="410"/>
      <c r="J22" s="411">
        <v>-62</v>
      </c>
    </row>
    <row r="23" spans="1:10" s="21" customFormat="1" ht="17.25" customHeight="1">
      <c r="A23" s="292"/>
      <c r="B23" s="292" t="s">
        <v>80</v>
      </c>
      <c r="C23" s="296" t="s">
        <v>206</v>
      </c>
      <c r="D23" s="407">
        <v>-4299</v>
      </c>
      <c r="E23" s="407">
        <v>-1441</v>
      </c>
      <c r="F23" s="407">
        <v>-6348</v>
      </c>
      <c r="G23" s="407">
        <v>-4765</v>
      </c>
      <c r="H23" s="407">
        <v>-6739</v>
      </c>
      <c r="I23" s="410"/>
      <c r="J23" s="411">
        <v>-7773</v>
      </c>
    </row>
    <row r="24" spans="1:10" s="21" customFormat="1" ht="17.25" customHeight="1">
      <c r="A24" s="292"/>
      <c r="B24" s="292" t="s">
        <v>81</v>
      </c>
      <c r="C24" s="296" t="s">
        <v>5</v>
      </c>
      <c r="D24" s="407">
        <v>2149</v>
      </c>
      <c r="E24" s="407">
        <v>2332</v>
      </c>
      <c r="F24" s="407">
        <v>458</v>
      </c>
      <c r="G24" s="407">
        <v>477</v>
      </c>
      <c r="H24" s="407">
        <v>410</v>
      </c>
      <c r="I24" s="410"/>
      <c r="J24" s="411">
        <f>J25-SUM(J20:J23)</f>
        <v>1080</v>
      </c>
    </row>
    <row r="25" spans="1:10" s="21" customFormat="1" ht="17.25" customHeight="1">
      <c r="A25" s="73" t="s">
        <v>82</v>
      </c>
      <c r="B25" s="73"/>
      <c r="C25" s="223" t="s">
        <v>298</v>
      </c>
      <c r="D25" s="413">
        <v>8073</v>
      </c>
      <c r="E25" s="413">
        <v>11593</v>
      </c>
      <c r="F25" s="413">
        <v>10693</v>
      </c>
      <c r="G25" s="413">
        <v>53933</v>
      </c>
      <c r="H25" s="413">
        <v>-10744</v>
      </c>
      <c r="I25" s="410"/>
      <c r="J25" s="414">
        <v>59934</v>
      </c>
    </row>
    <row r="26" spans="1:10" s="21" customFormat="1" ht="17.25" customHeight="1">
      <c r="A26" s="292" t="s">
        <v>83</v>
      </c>
      <c r="B26" s="292"/>
      <c r="C26" s="299" t="s">
        <v>303</v>
      </c>
      <c r="D26" s="407"/>
      <c r="E26" s="408"/>
      <c r="F26" s="408"/>
      <c r="G26" s="408"/>
      <c r="H26" s="408"/>
      <c r="I26" s="410"/>
      <c r="J26" s="411"/>
    </row>
    <row r="27" spans="1:10" s="21" customFormat="1" ht="17.25" customHeight="1">
      <c r="A27" s="292"/>
      <c r="B27" s="292" t="s">
        <v>84</v>
      </c>
      <c r="C27" s="299" t="s">
        <v>344</v>
      </c>
      <c r="D27" s="407">
        <v>-692</v>
      </c>
      <c r="E27" s="407">
        <v>-673</v>
      </c>
      <c r="F27" s="407">
        <v>-668</v>
      </c>
      <c r="G27" s="407">
        <v>-697</v>
      </c>
      <c r="H27" s="407">
        <v>-676</v>
      </c>
      <c r="I27" s="410"/>
      <c r="J27" s="411">
        <v>-1147</v>
      </c>
    </row>
    <row r="28" spans="1:10" s="21" customFormat="1" ht="17.25" customHeight="1">
      <c r="A28" s="292"/>
      <c r="B28" s="292" t="s">
        <v>85</v>
      </c>
      <c r="C28" s="296" t="s">
        <v>207</v>
      </c>
      <c r="D28" s="407">
        <v>684</v>
      </c>
      <c r="E28" s="407">
        <v>688</v>
      </c>
      <c r="F28" s="407">
        <v>641</v>
      </c>
      <c r="G28" s="407">
        <v>721</v>
      </c>
      <c r="H28" s="407">
        <v>672</v>
      </c>
      <c r="I28" s="410"/>
      <c r="J28" s="411">
        <v>1211</v>
      </c>
    </row>
    <row r="29" spans="1:10" s="21" customFormat="1" ht="17.25" customHeight="1">
      <c r="A29" s="292"/>
      <c r="B29" s="292" t="s">
        <v>129</v>
      </c>
      <c r="C29" s="299" t="s">
        <v>208</v>
      </c>
      <c r="D29" s="407">
        <v>-1055</v>
      </c>
      <c r="E29" s="407">
        <v>-1304</v>
      </c>
      <c r="F29" s="407">
        <v>-502</v>
      </c>
      <c r="G29" s="407">
        <v>-966</v>
      </c>
      <c r="H29" s="407">
        <v>-2241</v>
      </c>
      <c r="I29" s="410"/>
      <c r="J29" s="411">
        <v>-2505</v>
      </c>
    </row>
    <row r="30" spans="1:10" s="21" customFormat="1" ht="17.25" customHeight="1">
      <c r="A30" s="292"/>
      <c r="B30" s="292" t="s">
        <v>130</v>
      </c>
      <c r="C30" s="299" t="s">
        <v>345</v>
      </c>
      <c r="D30" s="407">
        <v>31</v>
      </c>
      <c r="E30" s="407">
        <v>234</v>
      </c>
      <c r="F30" s="407">
        <v>679</v>
      </c>
      <c r="G30" s="407">
        <v>91</v>
      </c>
      <c r="H30" s="407">
        <v>34</v>
      </c>
      <c r="I30" s="410"/>
      <c r="J30" s="411">
        <v>175</v>
      </c>
    </row>
    <row r="31" spans="1:10" s="21" customFormat="1" ht="17.25" customHeight="1">
      <c r="A31" s="292"/>
      <c r="B31" s="292" t="s">
        <v>86</v>
      </c>
      <c r="C31" s="299" t="s">
        <v>209</v>
      </c>
      <c r="D31" s="407">
        <v>-1223</v>
      </c>
      <c r="E31" s="407">
        <v>-545</v>
      </c>
      <c r="F31" s="407">
        <v>-431</v>
      </c>
      <c r="G31" s="407">
        <v>-792</v>
      </c>
      <c r="H31" s="407">
        <v>-819</v>
      </c>
      <c r="I31" s="410"/>
      <c r="J31" s="411">
        <v>-1276</v>
      </c>
    </row>
    <row r="32" spans="1:10" s="21" customFormat="1" ht="17.25" customHeight="1">
      <c r="A32" s="292"/>
      <c r="B32" s="292" t="s">
        <v>87</v>
      </c>
      <c r="C32" s="299" t="s">
        <v>210</v>
      </c>
      <c r="D32" s="407">
        <v>-292</v>
      </c>
      <c r="E32" s="407">
        <v>-701</v>
      </c>
      <c r="F32" s="407">
        <v>-189</v>
      </c>
      <c r="G32" s="407">
        <v>-1955</v>
      </c>
      <c r="H32" s="407">
        <v>-1155</v>
      </c>
      <c r="I32" s="410"/>
      <c r="J32" s="411">
        <v>-2113</v>
      </c>
    </row>
    <row r="33" spans="1:11" s="21" customFormat="1" ht="17.25" customHeight="1">
      <c r="A33" s="292"/>
      <c r="B33" s="295" t="s">
        <v>140</v>
      </c>
      <c r="C33" s="296" t="s">
        <v>223</v>
      </c>
      <c r="D33" s="407">
        <v>50</v>
      </c>
      <c r="E33" s="407">
        <v>857</v>
      </c>
      <c r="F33" s="407">
        <v>52</v>
      </c>
      <c r="G33" s="407">
        <v>6977</v>
      </c>
      <c r="H33" s="407">
        <v>1</v>
      </c>
      <c r="I33" s="410"/>
      <c r="J33" s="411">
        <v>13233</v>
      </c>
    </row>
    <row r="34" spans="1:11" s="24" customFormat="1" ht="17.25" customHeight="1">
      <c r="A34" s="292"/>
      <c r="B34" s="292" t="s">
        <v>88</v>
      </c>
      <c r="C34" s="93" t="s">
        <v>346</v>
      </c>
      <c r="D34" s="407">
        <v>-410</v>
      </c>
      <c r="E34" s="407" t="s">
        <v>1</v>
      </c>
      <c r="F34" s="407">
        <v>-254</v>
      </c>
      <c r="G34" s="407">
        <v>-40</v>
      </c>
      <c r="H34" s="407">
        <v>-934</v>
      </c>
      <c r="I34" s="412"/>
      <c r="J34" s="415">
        <v>-40</v>
      </c>
    </row>
    <row r="35" spans="1:11" s="24" customFormat="1" ht="17.25" customHeight="1">
      <c r="A35" s="292"/>
      <c r="B35" s="295" t="s">
        <v>304</v>
      </c>
      <c r="C35" s="299" t="s">
        <v>305</v>
      </c>
      <c r="D35" s="407">
        <v>-230</v>
      </c>
      <c r="E35" s="407">
        <v>-161</v>
      </c>
      <c r="F35" s="407" t="s">
        <v>1</v>
      </c>
      <c r="G35" s="407">
        <v>-7</v>
      </c>
      <c r="H35" s="407">
        <v>-9</v>
      </c>
      <c r="I35" s="412"/>
      <c r="J35" s="416">
        <v>-8</v>
      </c>
    </row>
    <row r="36" spans="1:11" s="24" customFormat="1" ht="17.25" customHeight="1">
      <c r="A36" s="292"/>
      <c r="B36" s="292" t="s">
        <v>89</v>
      </c>
      <c r="C36" s="299" t="s">
        <v>347</v>
      </c>
      <c r="D36" s="407">
        <v>220</v>
      </c>
      <c r="E36" s="407">
        <v>160</v>
      </c>
      <c r="F36" s="407">
        <v>205</v>
      </c>
      <c r="G36" s="407">
        <v>195</v>
      </c>
      <c r="H36" s="407">
        <v>250</v>
      </c>
      <c r="I36" s="412"/>
      <c r="J36" s="411">
        <v>580</v>
      </c>
    </row>
    <row r="37" spans="1:11" s="24" customFormat="1" ht="17.25" customHeight="1">
      <c r="A37" s="292"/>
      <c r="B37" s="292" t="s">
        <v>90</v>
      </c>
      <c r="C37" s="299" t="s">
        <v>306</v>
      </c>
      <c r="D37" s="407">
        <f>D38-(SUM(D27:D36))</f>
        <v>48</v>
      </c>
      <c r="E37" s="407">
        <f>E38-(SUM(E27:E36))</f>
        <v>0</v>
      </c>
      <c r="F37" s="407">
        <f>F38-(SUM(F27:F36))</f>
        <v>60</v>
      </c>
      <c r="G37" s="407">
        <f>G38-(SUM(G27:G36))</f>
        <v>-12</v>
      </c>
      <c r="H37" s="407">
        <f>H38-(SUM(H27:H36))</f>
        <v>287</v>
      </c>
      <c r="I37" s="412"/>
      <c r="J37" s="411">
        <f>J38-(SUM(J27:J36))</f>
        <v>981</v>
      </c>
    </row>
    <row r="38" spans="1:11" s="24" customFormat="1" ht="17.25" customHeight="1">
      <c r="A38" s="73" t="s">
        <v>91</v>
      </c>
      <c r="B38" s="73"/>
      <c r="C38" s="223" t="s">
        <v>303</v>
      </c>
      <c r="D38" s="413">
        <v>-2869</v>
      </c>
      <c r="E38" s="413">
        <v>-1445</v>
      </c>
      <c r="F38" s="413">
        <v>-407</v>
      </c>
      <c r="G38" s="413">
        <v>3515</v>
      </c>
      <c r="H38" s="413">
        <v>-4590</v>
      </c>
      <c r="I38" s="412"/>
      <c r="J38" s="414">
        <v>9091</v>
      </c>
    </row>
    <row r="39" spans="1:11" s="24" customFormat="1" ht="17.25" customHeight="1">
      <c r="A39" s="292" t="s">
        <v>92</v>
      </c>
      <c r="B39" s="292"/>
      <c r="C39" s="299" t="s">
        <v>307</v>
      </c>
      <c r="D39" s="407"/>
      <c r="E39" s="407"/>
      <c r="F39" s="408"/>
      <c r="G39" s="408"/>
      <c r="H39" s="407"/>
      <c r="I39" s="412"/>
      <c r="J39" s="411"/>
    </row>
    <row r="40" spans="1:11" s="24" customFormat="1" ht="17.25" customHeight="1">
      <c r="A40" s="292"/>
      <c r="B40" s="295" t="s">
        <v>318</v>
      </c>
      <c r="C40" s="299" t="s">
        <v>319</v>
      </c>
      <c r="D40" s="407">
        <v>3245</v>
      </c>
      <c r="E40" s="407">
        <v>509</v>
      </c>
      <c r="F40" s="407">
        <v>-242</v>
      </c>
      <c r="G40" s="407">
        <v>721</v>
      </c>
      <c r="H40" s="407">
        <v>-881</v>
      </c>
      <c r="I40" s="412"/>
      <c r="J40" s="411">
        <v>0</v>
      </c>
    </row>
    <row r="41" spans="1:11" s="21" customFormat="1" ht="17.25" customHeight="1">
      <c r="A41" s="292"/>
      <c r="B41" s="295" t="s">
        <v>435</v>
      </c>
      <c r="C41" s="299" t="s">
        <v>436</v>
      </c>
      <c r="D41" s="417" t="s">
        <v>404</v>
      </c>
      <c r="E41" s="417" t="s">
        <v>404</v>
      </c>
      <c r="F41" s="407">
        <v>3610</v>
      </c>
      <c r="G41" s="407" t="s">
        <v>1</v>
      </c>
      <c r="H41" s="407" t="s">
        <v>1</v>
      </c>
      <c r="I41" s="410"/>
      <c r="J41" s="411" t="s">
        <v>1</v>
      </c>
    </row>
    <row r="42" spans="1:11" s="24" customFormat="1" ht="17.25" customHeight="1">
      <c r="A42" s="292"/>
      <c r="B42" s="292" t="s">
        <v>131</v>
      </c>
      <c r="C42" s="299" t="s">
        <v>348</v>
      </c>
      <c r="D42" s="407">
        <v>-115</v>
      </c>
      <c r="E42" s="407">
        <v>-1333</v>
      </c>
      <c r="F42" s="407">
        <v>-5044</v>
      </c>
      <c r="G42" s="407">
        <v>-1335</v>
      </c>
      <c r="H42" s="407">
        <v>-214</v>
      </c>
      <c r="I42" s="412"/>
      <c r="J42" s="411">
        <v>-9622</v>
      </c>
    </row>
    <row r="43" spans="1:11" s="24" customFormat="1" ht="17.25" customHeight="1">
      <c r="A43" s="292"/>
      <c r="B43" s="295" t="s">
        <v>143</v>
      </c>
      <c r="C43" s="299" t="s">
        <v>308</v>
      </c>
      <c r="D43" s="407" t="s">
        <v>1</v>
      </c>
      <c r="E43" s="407" t="s">
        <v>1</v>
      </c>
      <c r="F43" s="407" t="s">
        <v>1</v>
      </c>
      <c r="G43" s="407">
        <v>22110</v>
      </c>
      <c r="H43" s="407" t="s">
        <v>1</v>
      </c>
      <c r="I43" s="412"/>
      <c r="J43" s="411">
        <v>22110</v>
      </c>
    </row>
    <row r="44" spans="1:11" s="24" customFormat="1" ht="17.25" customHeight="1">
      <c r="A44" s="292"/>
      <c r="B44" s="295" t="s">
        <v>469</v>
      </c>
      <c r="C44" s="299" t="s">
        <v>470</v>
      </c>
      <c r="D44" s="407" t="s">
        <v>1</v>
      </c>
      <c r="E44" s="407" t="s">
        <v>1</v>
      </c>
      <c r="F44" s="407" t="s">
        <v>1</v>
      </c>
      <c r="G44" s="407">
        <v>-20000</v>
      </c>
      <c r="H44" s="407" t="s">
        <v>1</v>
      </c>
      <c r="I44" s="412"/>
      <c r="J44" s="411">
        <v>-20000</v>
      </c>
      <c r="K44" s="309"/>
    </row>
    <row r="45" spans="1:11" s="24" customFormat="1" ht="17.25" customHeight="1">
      <c r="A45" s="292"/>
      <c r="B45" s="292" t="s">
        <v>132</v>
      </c>
      <c r="C45" s="299" t="s">
        <v>349</v>
      </c>
      <c r="D45" s="407">
        <v>-1</v>
      </c>
      <c r="E45" s="407">
        <v>0</v>
      </c>
      <c r="F45" s="407">
        <v>0</v>
      </c>
      <c r="G45" s="407">
        <v>-6001</v>
      </c>
      <c r="H45" s="407">
        <v>-2707</v>
      </c>
      <c r="I45" s="412"/>
      <c r="J45" s="411">
        <v>-12002</v>
      </c>
    </row>
    <row r="46" spans="1:11" s="24" customFormat="1" ht="25.2" customHeight="1">
      <c r="A46" s="292"/>
      <c r="B46" s="402" t="s">
        <v>541</v>
      </c>
      <c r="C46" s="76" t="s">
        <v>477</v>
      </c>
      <c r="D46" s="418" t="s">
        <v>1</v>
      </c>
      <c r="E46" s="418" t="s">
        <v>1</v>
      </c>
      <c r="F46" s="418" t="s">
        <v>1</v>
      </c>
      <c r="G46" s="418" t="s">
        <v>1</v>
      </c>
      <c r="H46" s="419">
        <v>-4795</v>
      </c>
      <c r="I46" s="420"/>
      <c r="J46" s="418" t="s">
        <v>1</v>
      </c>
    </row>
    <row r="47" spans="1:11" s="24" customFormat="1" ht="17.25" customHeight="1">
      <c r="A47" s="292"/>
      <c r="B47" s="292" t="s">
        <v>93</v>
      </c>
      <c r="C47" s="299" t="s">
        <v>309</v>
      </c>
      <c r="D47" s="407">
        <v>-1410</v>
      </c>
      <c r="E47" s="407">
        <v>-1057</v>
      </c>
      <c r="F47" s="407">
        <v>-1058</v>
      </c>
      <c r="G47" s="407">
        <v>-1071</v>
      </c>
      <c r="H47" s="407">
        <v>-1381</v>
      </c>
      <c r="I47" s="412"/>
      <c r="J47" s="411">
        <v>-2235</v>
      </c>
      <c r="K47" s="309"/>
    </row>
    <row r="48" spans="1:11" s="24" customFormat="1" ht="17.25" customHeight="1">
      <c r="A48" s="292"/>
      <c r="B48" s="292" t="s">
        <v>94</v>
      </c>
      <c r="C48" s="299" t="s">
        <v>310</v>
      </c>
      <c r="D48" s="407">
        <f>D49-SUM(D40:D47)</f>
        <v>-749</v>
      </c>
      <c r="E48" s="407">
        <f>E49-SUM(E40:E47)</f>
        <v>-321</v>
      </c>
      <c r="F48" s="407">
        <f>F49-SUM(F40:F47)</f>
        <v>-226</v>
      </c>
      <c r="G48" s="407">
        <f>G49-SUM(G40:G47)</f>
        <v>-199</v>
      </c>
      <c r="H48" s="407">
        <f>H49-SUM(H40:H47)</f>
        <v>-209</v>
      </c>
      <c r="I48" s="412"/>
      <c r="J48" s="411">
        <f>J49-SUM(J40:J47)</f>
        <v>-446</v>
      </c>
    </row>
    <row r="49" spans="1:11" s="24" customFormat="1" ht="17.25" customHeight="1">
      <c r="A49" s="73" t="s">
        <v>95</v>
      </c>
      <c r="B49" s="73"/>
      <c r="C49" s="223" t="s">
        <v>307</v>
      </c>
      <c r="D49" s="413">
        <v>970</v>
      </c>
      <c r="E49" s="413">
        <v>-2202</v>
      </c>
      <c r="F49" s="413">
        <v>-2960</v>
      </c>
      <c r="G49" s="413">
        <v>-5775</v>
      </c>
      <c r="H49" s="413">
        <v>-10187</v>
      </c>
      <c r="I49" s="412"/>
      <c r="J49" s="414">
        <v>-22195</v>
      </c>
    </row>
    <row r="50" spans="1:11" s="24" customFormat="1" ht="17.25" customHeight="1">
      <c r="A50" s="292" t="s">
        <v>447</v>
      </c>
      <c r="B50" s="292"/>
      <c r="C50" s="296" t="s">
        <v>211</v>
      </c>
      <c r="D50" s="407">
        <v>6175</v>
      </c>
      <c r="E50" s="407">
        <v>7945</v>
      </c>
      <c r="F50" s="407">
        <v>7324</v>
      </c>
      <c r="G50" s="407">
        <v>51672</v>
      </c>
      <c r="H50" s="407">
        <v>-25522</v>
      </c>
      <c r="I50" s="412"/>
      <c r="J50" s="411">
        <v>46829</v>
      </c>
    </row>
    <row r="51" spans="1:11" s="24" customFormat="1" ht="17.25" customHeight="1">
      <c r="A51" s="292" t="s">
        <v>141</v>
      </c>
      <c r="B51" s="292"/>
      <c r="C51" s="296" t="s">
        <v>212</v>
      </c>
      <c r="D51" s="407">
        <v>80013</v>
      </c>
      <c r="E51" s="407">
        <v>88882</v>
      </c>
      <c r="F51" s="407">
        <v>90014</v>
      </c>
      <c r="G51" s="407">
        <v>81839</v>
      </c>
      <c r="H51" s="407">
        <v>128673</v>
      </c>
      <c r="I51" s="412"/>
      <c r="J51" s="411">
        <v>81839</v>
      </c>
    </row>
    <row r="52" spans="1:11" s="24" customFormat="1" ht="27.6" customHeight="1">
      <c r="A52" s="520" t="s">
        <v>537</v>
      </c>
      <c r="B52" s="520"/>
      <c r="C52" s="76" t="s">
        <v>522</v>
      </c>
      <c r="D52" s="407" t="s">
        <v>1</v>
      </c>
      <c r="E52" s="407" t="s">
        <v>1</v>
      </c>
      <c r="F52" s="407">
        <v>83</v>
      </c>
      <c r="G52" s="407">
        <v>3</v>
      </c>
      <c r="H52" s="418">
        <v>774</v>
      </c>
      <c r="I52" s="412"/>
      <c r="J52" s="411">
        <v>3</v>
      </c>
    </row>
    <row r="53" spans="1:11" s="24" customFormat="1" ht="27.6" customHeight="1">
      <c r="A53" s="517" t="s">
        <v>536</v>
      </c>
      <c r="B53" s="518"/>
      <c r="C53" s="299" t="s">
        <v>350</v>
      </c>
      <c r="D53" s="407">
        <v>101</v>
      </c>
      <c r="E53" s="407">
        <v>296</v>
      </c>
      <c r="F53" s="407">
        <v>432</v>
      </c>
      <c r="G53" s="407" t="s">
        <v>1</v>
      </c>
      <c r="H53" s="407" t="s">
        <v>1</v>
      </c>
      <c r="I53" s="412"/>
      <c r="J53" s="411" t="s">
        <v>1</v>
      </c>
      <c r="K53" s="309"/>
    </row>
    <row r="54" spans="1:11" s="24" customFormat="1" ht="17.25" customHeight="1">
      <c r="A54" s="386" t="s">
        <v>480</v>
      </c>
      <c r="B54" s="73"/>
      <c r="C54" s="222" t="s">
        <v>351</v>
      </c>
      <c r="D54" s="413">
        <v>86289</v>
      </c>
      <c r="E54" s="413">
        <v>97124</v>
      </c>
      <c r="F54" s="413">
        <v>97855</v>
      </c>
      <c r="G54" s="413">
        <v>133516</v>
      </c>
      <c r="H54" s="413">
        <v>103925</v>
      </c>
      <c r="I54" s="412"/>
      <c r="J54" s="414">
        <v>128673</v>
      </c>
    </row>
    <row r="55" spans="1:11" s="28" customFormat="1">
      <c r="C55" s="32"/>
      <c r="D55" s="33"/>
    </row>
    <row r="56" spans="1:11" s="28" customFormat="1">
      <c r="C56" s="32"/>
      <c r="D56" s="33"/>
    </row>
  </sheetData>
  <mergeCells count="4">
    <mergeCell ref="A2:J2"/>
    <mergeCell ref="A53:B53"/>
    <mergeCell ref="A3:J3"/>
    <mergeCell ref="A52:B52"/>
  </mergeCells>
  <phoneticPr fontId="2"/>
  <printOptions horizontalCentered="1"/>
  <pageMargins left="0.19685039370078741" right="0.19685039370078741" top="0.39370078740157483" bottom="0.11811023622047245" header="0" footer="0"/>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5"/>
  <sheetViews>
    <sheetView showGridLines="0" workbookViewId="0">
      <selection activeCell="E25" sqref="E25"/>
    </sheetView>
  </sheetViews>
  <sheetFormatPr defaultColWidth="9" defaultRowHeight="13.8"/>
  <cols>
    <col min="1" max="1" width="2.33203125" style="11" customWidth="1"/>
    <col min="2" max="2" width="3.21875" style="15" customWidth="1"/>
    <col min="3" max="3" width="1.44140625" style="11" customWidth="1"/>
    <col min="4" max="4" width="43.88671875" style="11" customWidth="1"/>
    <col min="5" max="5" width="44.44140625" style="11" customWidth="1"/>
    <col min="6" max="7" width="16" style="11" customWidth="1"/>
    <col min="8" max="8" width="2.33203125" style="11" customWidth="1"/>
    <col min="9" max="16384" width="9" style="11"/>
  </cols>
  <sheetData>
    <row r="1" spans="1:21" s="23" customFormat="1">
      <c r="A1" s="46" t="s">
        <v>164</v>
      </c>
      <c r="B1" s="47"/>
      <c r="C1" s="46"/>
      <c r="D1" s="46"/>
      <c r="E1" s="46"/>
      <c r="F1" s="39"/>
      <c r="G1" s="39"/>
      <c r="H1" s="39"/>
      <c r="I1" s="39"/>
      <c r="J1" s="39"/>
      <c r="K1" s="39"/>
      <c r="L1" s="39"/>
      <c r="M1" s="39"/>
      <c r="N1" s="39"/>
      <c r="O1" s="39"/>
      <c r="P1" s="39"/>
      <c r="Q1" s="39"/>
      <c r="R1" s="39"/>
      <c r="S1" s="39"/>
      <c r="T1" s="39"/>
      <c r="U1" s="39"/>
    </row>
    <row r="2" spans="1:21">
      <c r="N2" s="7"/>
    </row>
    <row r="3" spans="1:21">
      <c r="N3" s="7"/>
    </row>
    <row r="6" spans="1:21" ht="17.25" customHeight="1">
      <c r="B6" s="48"/>
      <c r="C6" s="48"/>
      <c r="D6" s="48"/>
      <c r="E6" s="48"/>
    </row>
    <row r="7" spans="1:21" ht="17.25" customHeight="1">
      <c r="B7" s="68" t="s">
        <v>0</v>
      </c>
      <c r="C7" s="66"/>
      <c r="D7" s="66" t="s">
        <v>159</v>
      </c>
      <c r="E7" s="69" t="s">
        <v>182</v>
      </c>
    </row>
    <row r="8" spans="1:21" ht="17.25" customHeight="1">
      <c r="B8" s="68" t="s">
        <v>381</v>
      </c>
      <c r="C8" s="66"/>
      <c r="D8" s="67" t="s">
        <v>382</v>
      </c>
      <c r="E8" s="69" t="s">
        <v>200</v>
      </c>
    </row>
    <row r="9" spans="1:21" ht="17.25" customHeight="1">
      <c r="B9" s="68" t="s">
        <v>383</v>
      </c>
      <c r="C9" s="66"/>
      <c r="D9" s="67" t="s">
        <v>384</v>
      </c>
      <c r="E9" s="69" t="s">
        <v>461</v>
      </c>
    </row>
    <row r="10" spans="1:21" ht="17.25" customHeight="1">
      <c r="B10" s="68" t="s">
        <v>385</v>
      </c>
      <c r="C10" s="66"/>
      <c r="D10" s="67" t="s">
        <v>429</v>
      </c>
      <c r="E10" s="116" t="s">
        <v>158</v>
      </c>
    </row>
    <row r="11" spans="1:21" ht="17.25" customHeight="1">
      <c r="B11" s="68" t="s">
        <v>386</v>
      </c>
      <c r="C11" s="66"/>
      <c r="D11" s="67" t="s">
        <v>199</v>
      </c>
      <c r="E11" s="116" t="s">
        <v>169</v>
      </c>
    </row>
    <row r="12" spans="1:21" ht="17.25" customHeight="1">
      <c r="B12" s="68" t="s">
        <v>387</v>
      </c>
      <c r="C12" s="66"/>
      <c r="D12" s="115" t="s">
        <v>160</v>
      </c>
      <c r="E12" s="116" t="s">
        <v>183</v>
      </c>
    </row>
    <row r="13" spans="1:21" ht="17.25" customHeight="1">
      <c r="B13" s="68" t="s">
        <v>388</v>
      </c>
      <c r="C13" s="66"/>
      <c r="D13" s="115" t="s">
        <v>161</v>
      </c>
      <c r="E13" s="116" t="s">
        <v>538</v>
      </c>
    </row>
    <row r="14" spans="1:21" ht="17.25" customHeight="1">
      <c r="B14" s="68" t="s">
        <v>389</v>
      </c>
      <c r="C14" s="66"/>
      <c r="D14" s="115" t="s">
        <v>162</v>
      </c>
      <c r="E14" s="116" t="s">
        <v>542</v>
      </c>
    </row>
    <row r="15" spans="1:21" ht="17.25" customHeight="1">
      <c r="B15" s="68" t="s">
        <v>390</v>
      </c>
      <c r="C15" s="66"/>
      <c r="D15" s="115" t="s">
        <v>163</v>
      </c>
      <c r="E15" s="116" t="s">
        <v>553</v>
      </c>
    </row>
    <row r="16" spans="1:21">
      <c r="B16" s="29"/>
      <c r="C16" s="31"/>
      <c r="D16" s="31"/>
      <c r="E16" s="30"/>
    </row>
    <row r="17" spans="5:5">
      <c r="E17" s="14"/>
    </row>
    <row r="55" spans="1:1">
      <c r="A55" s="96"/>
    </row>
  </sheetData>
  <phoneticPr fontId="2"/>
  <printOptions horizontalCentered="1"/>
  <pageMargins left="0" right="0" top="0.39370078740157483"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9"/>
  <sheetViews>
    <sheetView showGridLines="0" zoomScale="130" zoomScaleNormal="130" zoomScaleSheetLayoutView="100" workbookViewId="0">
      <selection activeCell="B27" sqref="B27:E27"/>
    </sheetView>
  </sheetViews>
  <sheetFormatPr defaultColWidth="9" defaultRowHeight="13.8"/>
  <cols>
    <col min="1" max="1" width="0.33203125" style="102" customWidth="1"/>
    <col min="2" max="2" width="1.21875" style="102" customWidth="1"/>
    <col min="3" max="3" width="30.6640625" style="102" customWidth="1"/>
    <col min="4" max="4" width="10.21875" style="123" bestFit="1" customWidth="1"/>
    <col min="5" max="5" width="60.21875" style="102" customWidth="1"/>
    <col min="6" max="6" width="3.109375" style="102" customWidth="1"/>
    <col min="7" max="16384" width="9" style="102"/>
  </cols>
  <sheetData>
    <row r="1" spans="1:6" s="122" customFormat="1">
      <c r="A1" s="142" t="s">
        <v>254</v>
      </c>
      <c r="B1" s="142"/>
      <c r="C1" s="142"/>
      <c r="D1" s="143"/>
      <c r="E1" s="142"/>
      <c r="F1" s="121"/>
    </row>
    <row r="2" spans="1:6">
      <c r="C2" s="153"/>
      <c r="E2" s="103" t="s">
        <v>473</v>
      </c>
    </row>
    <row r="3" spans="1:6" s="104" customFormat="1" ht="13.5" customHeight="1">
      <c r="A3" s="453" t="s">
        <v>166</v>
      </c>
      <c r="B3" s="453"/>
      <c r="C3" s="453"/>
      <c r="D3" s="453"/>
      <c r="E3" s="453"/>
    </row>
    <row r="4" spans="1:6" s="105" customFormat="1" ht="6.75" customHeight="1">
      <c r="B4" s="101"/>
      <c r="D4" s="128"/>
    </row>
    <row r="5" spans="1:6" s="104" customFormat="1">
      <c r="B5" s="106"/>
      <c r="C5" s="441" t="s">
        <v>545</v>
      </c>
      <c r="D5" s="454" t="s">
        <v>230</v>
      </c>
      <c r="E5" s="455"/>
    </row>
    <row r="6" spans="1:6" s="104" customFormat="1">
      <c r="B6" s="125"/>
      <c r="C6" s="131" t="s">
        <v>284</v>
      </c>
      <c r="D6" s="456" t="s">
        <v>167</v>
      </c>
      <c r="E6" s="457"/>
    </row>
    <row r="7" spans="1:6" s="104" customFormat="1" ht="15" customHeight="1">
      <c r="B7" s="125"/>
      <c r="C7" s="446" t="s">
        <v>231</v>
      </c>
      <c r="D7" s="458" t="s">
        <v>463</v>
      </c>
      <c r="E7" s="459"/>
    </row>
    <row r="8" spans="1:6" s="104" customFormat="1" ht="12.75" customHeight="1">
      <c r="B8" s="107"/>
      <c r="C8" s="132"/>
      <c r="D8" s="460" t="s">
        <v>474</v>
      </c>
      <c r="E8" s="461"/>
    </row>
    <row r="9" spans="1:6" s="104" customFormat="1">
      <c r="B9" s="107"/>
      <c r="C9" s="132"/>
      <c r="D9" s="451" t="s">
        <v>535</v>
      </c>
      <c r="E9" s="452"/>
    </row>
    <row r="10" spans="1:6" s="104" customFormat="1">
      <c r="B10" s="107"/>
      <c r="C10" s="110"/>
      <c r="D10" s="462" t="s">
        <v>410</v>
      </c>
      <c r="E10" s="463"/>
    </row>
    <row r="11" spans="1:6" s="104" customFormat="1">
      <c r="B11" s="107"/>
      <c r="C11" s="132"/>
      <c r="D11" s="464" t="s">
        <v>412</v>
      </c>
      <c r="E11" s="465"/>
    </row>
    <row r="12" spans="1:6" s="104" customFormat="1">
      <c r="B12" s="107"/>
      <c r="C12" s="149" t="s">
        <v>285</v>
      </c>
      <c r="D12" s="470" t="s">
        <v>281</v>
      </c>
      <c r="E12" s="471"/>
    </row>
    <row r="13" spans="1:6" s="104" customFormat="1" ht="15" customHeight="1">
      <c r="B13" s="107"/>
      <c r="C13" s="447" t="s">
        <v>276</v>
      </c>
      <c r="D13" s="458" t="s">
        <v>282</v>
      </c>
      <c r="E13" s="459"/>
    </row>
    <row r="14" spans="1:6" s="104" customFormat="1">
      <c r="B14" s="107"/>
      <c r="C14" s="149" t="s">
        <v>277</v>
      </c>
      <c r="D14" s="462" t="s">
        <v>279</v>
      </c>
      <c r="E14" s="463"/>
    </row>
    <row r="15" spans="1:6" s="104" customFormat="1" ht="15" customHeight="1">
      <c r="B15" s="109"/>
      <c r="C15" s="448" t="s">
        <v>278</v>
      </c>
      <c r="D15" s="468" t="s">
        <v>280</v>
      </c>
      <c r="E15" s="469"/>
    </row>
    <row r="16" spans="1:6" s="104" customFormat="1" ht="12" customHeight="1">
      <c r="B16" s="105"/>
      <c r="C16" s="466" t="s">
        <v>232</v>
      </c>
      <c r="D16" s="466"/>
      <c r="E16" s="466"/>
    </row>
    <row r="17" spans="2:5" s="104" customFormat="1" ht="12" customHeight="1">
      <c r="B17" s="105"/>
      <c r="C17" s="467" t="s">
        <v>233</v>
      </c>
      <c r="D17" s="467"/>
      <c r="E17" s="467"/>
    </row>
    <row r="18" spans="2:5" s="104" customFormat="1" ht="7.2" customHeight="1">
      <c r="B18" s="101"/>
      <c r="C18" s="98"/>
      <c r="D18" s="117"/>
      <c r="E18" s="110"/>
    </row>
    <row r="19" spans="2:5" s="104" customFormat="1">
      <c r="B19" s="453" t="s">
        <v>228</v>
      </c>
      <c r="C19" s="453"/>
      <c r="D19" s="453"/>
      <c r="E19" s="453"/>
    </row>
    <row r="20" spans="2:5" s="104" customFormat="1" ht="7.5" customHeight="1">
      <c r="B20" s="101"/>
      <c r="C20" s="98"/>
      <c r="D20" s="117"/>
      <c r="E20" s="110"/>
    </row>
    <row r="21" spans="2:5" s="104" customFormat="1">
      <c r="B21" s="106"/>
      <c r="C21" s="126" t="s">
        <v>168</v>
      </c>
      <c r="D21" s="454" t="s">
        <v>230</v>
      </c>
      <c r="E21" s="455"/>
    </row>
    <row r="22" spans="2:5" s="104" customFormat="1">
      <c r="B22" s="125"/>
      <c r="C22" s="254" t="s">
        <v>165</v>
      </c>
      <c r="D22" s="470" t="s">
        <v>173</v>
      </c>
      <c r="E22" s="471"/>
    </row>
    <row r="23" spans="2:5" s="104" customFormat="1" ht="15" customHeight="1">
      <c r="B23" s="125"/>
      <c r="C23" s="443" t="s">
        <v>448</v>
      </c>
      <c r="D23" s="458" t="s">
        <v>234</v>
      </c>
      <c r="E23" s="459"/>
    </row>
    <row r="24" spans="2:5" s="104" customFormat="1" ht="26.4" customHeight="1">
      <c r="B24" s="125"/>
      <c r="C24" s="442" t="s">
        <v>546</v>
      </c>
      <c r="D24" s="472" t="s">
        <v>552</v>
      </c>
      <c r="E24" s="473"/>
    </row>
    <row r="25" spans="2:5" s="104" customFormat="1" ht="26.4" customHeight="1">
      <c r="B25" s="127"/>
      <c r="C25" s="133"/>
      <c r="D25" s="474" t="s">
        <v>550</v>
      </c>
      <c r="E25" s="475"/>
    </row>
    <row r="26" spans="2:5" s="104" customFormat="1" ht="7.2" customHeight="1">
      <c r="B26" s="101"/>
      <c r="D26" s="117"/>
      <c r="E26" s="110"/>
    </row>
    <row r="27" spans="2:5" s="104" customFormat="1" ht="13.5" customHeight="1">
      <c r="B27" s="479" t="s">
        <v>235</v>
      </c>
      <c r="C27" s="476"/>
      <c r="D27" s="476"/>
      <c r="E27" s="476"/>
    </row>
    <row r="28" spans="2:5" s="104" customFormat="1" ht="7.5" customHeight="1">
      <c r="B28" s="101"/>
      <c r="C28" s="111"/>
      <c r="D28" s="118"/>
      <c r="E28" s="128"/>
    </row>
    <row r="29" spans="2:5" s="104" customFormat="1" ht="13.2" customHeight="1">
      <c r="B29" s="130"/>
      <c r="C29" s="126" t="s">
        <v>168</v>
      </c>
      <c r="D29" s="454" t="s">
        <v>230</v>
      </c>
      <c r="E29" s="455"/>
    </row>
    <row r="30" spans="2:5" s="104" customFormat="1" ht="14.25" customHeight="1">
      <c r="B30" s="124"/>
      <c r="C30" s="134" t="s">
        <v>236</v>
      </c>
      <c r="D30" s="462" t="s">
        <v>263</v>
      </c>
      <c r="E30" s="463"/>
    </row>
    <row r="31" spans="2:5" s="104" customFormat="1" ht="15" customHeight="1">
      <c r="B31" s="124"/>
      <c r="C31" s="444" t="s">
        <v>261</v>
      </c>
      <c r="D31" s="464" t="s">
        <v>273</v>
      </c>
      <c r="E31" s="465"/>
    </row>
    <row r="32" spans="2:5" s="104" customFormat="1" ht="14.25" customHeight="1">
      <c r="B32" s="124"/>
      <c r="C32" s="150"/>
      <c r="D32" s="146" t="s">
        <v>396</v>
      </c>
      <c r="E32" s="137"/>
    </row>
    <row r="33" spans="1:5" s="104" customFormat="1" ht="14.25" customHeight="1">
      <c r="B33" s="120"/>
      <c r="C33" s="151"/>
      <c r="D33" s="147" t="s">
        <v>551</v>
      </c>
      <c r="E33" s="148"/>
    </row>
    <row r="34" spans="1:5" s="104" customFormat="1">
      <c r="B34" s="112"/>
      <c r="C34" s="477" t="s">
        <v>397</v>
      </c>
      <c r="D34" s="478"/>
      <c r="E34" s="478"/>
    </row>
    <row r="35" spans="1:5" s="104" customFormat="1" ht="6" customHeight="1">
      <c r="B35" s="112"/>
      <c r="C35" s="480"/>
      <c r="D35" s="480"/>
      <c r="E35" s="480"/>
    </row>
    <row r="36" spans="1:5" s="104" customFormat="1" ht="12.75" customHeight="1">
      <c r="A36" s="110"/>
      <c r="B36" s="476" t="s">
        <v>264</v>
      </c>
      <c r="C36" s="476"/>
      <c r="D36" s="476"/>
      <c r="E36" s="476"/>
    </row>
    <row r="37" spans="1:5" s="104" customFormat="1" ht="7.5" customHeight="1">
      <c r="A37" s="113"/>
      <c r="B37" s="101"/>
      <c r="C37" s="113"/>
      <c r="D37" s="118"/>
      <c r="E37" s="113"/>
    </row>
    <row r="38" spans="1:5" s="104" customFormat="1">
      <c r="A38" s="113"/>
      <c r="B38" s="106"/>
      <c r="C38" s="126" t="s">
        <v>168</v>
      </c>
      <c r="D38" s="454" t="s">
        <v>230</v>
      </c>
      <c r="E38" s="455"/>
    </row>
    <row r="39" spans="1:5" s="104" customFormat="1" ht="13.5" customHeight="1">
      <c r="A39" s="110"/>
      <c r="B39" s="125"/>
      <c r="C39" s="139" t="s">
        <v>287</v>
      </c>
      <c r="D39" s="462" t="s">
        <v>237</v>
      </c>
      <c r="E39" s="463"/>
    </row>
    <row r="40" spans="1:5" s="104" customFormat="1" ht="15" customHeight="1">
      <c r="A40" s="110"/>
      <c r="B40" s="125"/>
      <c r="C40" s="135" t="s">
        <v>547</v>
      </c>
      <c r="D40" s="136" t="s">
        <v>238</v>
      </c>
      <c r="E40" s="137"/>
    </row>
    <row r="41" spans="1:5" s="104" customFormat="1" ht="13.2" customHeight="1">
      <c r="A41" s="110"/>
      <c r="B41" s="125"/>
      <c r="C41" s="139" t="s">
        <v>286</v>
      </c>
      <c r="D41" s="138" t="s">
        <v>239</v>
      </c>
      <c r="E41" s="137"/>
    </row>
    <row r="42" spans="1:5" s="104" customFormat="1" ht="13.95" customHeight="1">
      <c r="A42" s="110"/>
      <c r="B42" s="125"/>
      <c r="C42" s="161" t="s">
        <v>226</v>
      </c>
      <c r="D42" s="144" t="s">
        <v>240</v>
      </c>
      <c r="E42" s="137"/>
    </row>
    <row r="43" spans="1:5" s="104" customFormat="1" ht="24">
      <c r="A43" s="110"/>
      <c r="B43" s="125"/>
      <c r="C43" s="139" t="s">
        <v>549</v>
      </c>
      <c r="D43" s="144" t="s">
        <v>398</v>
      </c>
      <c r="E43" s="137"/>
    </row>
    <row r="44" spans="1:5" s="104" customFormat="1" ht="26.4">
      <c r="A44" s="110"/>
      <c r="B44" s="125"/>
      <c r="C44" s="135" t="s">
        <v>548</v>
      </c>
      <c r="D44" s="144" t="s">
        <v>399</v>
      </c>
      <c r="E44" s="145"/>
    </row>
    <row r="45" spans="1:5" s="104" customFormat="1" ht="13.5" customHeight="1">
      <c r="A45" s="110"/>
      <c r="B45" s="125"/>
      <c r="C45" s="139" t="s">
        <v>154</v>
      </c>
      <c r="D45" s="485" t="s">
        <v>400</v>
      </c>
      <c r="E45" s="482"/>
    </row>
    <row r="46" spans="1:5" s="104" customFormat="1" ht="15" customHeight="1">
      <c r="A46" s="110"/>
      <c r="B46" s="125"/>
      <c r="C46" s="135" t="s">
        <v>241</v>
      </c>
      <c r="D46" s="458" t="s">
        <v>401</v>
      </c>
      <c r="E46" s="459"/>
    </row>
    <row r="47" spans="1:5" s="104" customFormat="1" ht="13.5" customHeight="1">
      <c r="A47" s="110"/>
      <c r="B47" s="125"/>
      <c r="C47" s="255" t="s">
        <v>242</v>
      </c>
      <c r="D47" s="485" t="s">
        <v>402</v>
      </c>
      <c r="E47" s="482"/>
    </row>
    <row r="48" spans="1:5" s="104" customFormat="1" ht="15" customHeight="1">
      <c r="A48" s="110"/>
      <c r="B48" s="127"/>
      <c r="C48" s="445" t="s">
        <v>227</v>
      </c>
      <c r="D48" s="486" t="s">
        <v>403</v>
      </c>
      <c r="E48" s="487"/>
    </row>
    <row r="49" spans="1:5" s="104" customFormat="1" ht="7.5" customHeight="1">
      <c r="B49" s="105"/>
      <c r="C49" s="112"/>
      <c r="D49" s="117"/>
      <c r="E49" s="108"/>
    </row>
    <row r="50" spans="1:5" s="110" customFormat="1" ht="12.75" customHeight="1">
      <c r="B50" s="479" t="s">
        <v>243</v>
      </c>
      <c r="C50" s="476"/>
      <c r="D50" s="476"/>
      <c r="E50" s="476"/>
    </row>
    <row r="51" spans="1:5" s="113" customFormat="1" ht="7.5" customHeight="1">
      <c r="B51" s="101"/>
      <c r="D51" s="118"/>
      <c r="E51" s="128"/>
    </row>
    <row r="52" spans="1:5" s="113" customFormat="1">
      <c r="B52" s="106"/>
      <c r="C52" s="126" t="s">
        <v>168</v>
      </c>
      <c r="D52" s="454" t="s">
        <v>230</v>
      </c>
      <c r="E52" s="455"/>
    </row>
    <row r="53" spans="1:5" s="110" customFormat="1" ht="13.2" customHeight="1">
      <c r="B53" s="119"/>
      <c r="C53" s="139" t="s">
        <v>244</v>
      </c>
      <c r="D53" s="460" t="s">
        <v>245</v>
      </c>
      <c r="E53" s="452"/>
    </row>
    <row r="54" spans="1:5" s="110" customFormat="1" ht="13.2" customHeight="1">
      <c r="B54" s="119"/>
      <c r="C54" s="135" t="s">
        <v>246</v>
      </c>
      <c r="D54" s="458" t="s">
        <v>413</v>
      </c>
      <c r="E54" s="459"/>
    </row>
    <row r="55" spans="1:5" s="110" customFormat="1" ht="13.2" customHeight="1">
      <c r="B55" s="119"/>
      <c r="C55" s="256" t="s">
        <v>247</v>
      </c>
      <c r="D55" s="460" t="s">
        <v>248</v>
      </c>
      <c r="E55" s="461"/>
    </row>
    <row r="56" spans="1:5" s="110" customFormat="1" ht="13.2" customHeight="1">
      <c r="B56" s="119"/>
      <c r="C56" s="135" t="s">
        <v>249</v>
      </c>
      <c r="D56" s="458" t="s">
        <v>255</v>
      </c>
      <c r="E56" s="459"/>
    </row>
    <row r="57" spans="1:5" s="110" customFormat="1" ht="13.2" customHeight="1">
      <c r="B57" s="119"/>
      <c r="C57" s="139" t="s">
        <v>203</v>
      </c>
      <c r="D57" s="460" t="s">
        <v>288</v>
      </c>
      <c r="E57" s="461"/>
    </row>
    <row r="58" spans="1:5" s="110" customFormat="1" ht="13.2" customHeight="1">
      <c r="A58" s="129"/>
      <c r="B58" s="119"/>
      <c r="C58" s="154" t="s">
        <v>366</v>
      </c>
      <c r="D58" s="458" t="s">
        <v>367</v>
      </c>
      <c r="E58" s="459"/>
    </row>
    <row r="59" spans="1:5" s="110" customFormat="1" ht="13.2" customHeight="1">
      <c r="B59" s="119"/>
      <c r="C59" s="154" t="s">
        <v>153</v>
      </c>
      <c r="D59" s="472" t="s">
        <v>354</v>
      </c>
      <c r="E59" s="482"/>
    </row>
    <row r="60" spans="1:5" s="110" customFormat="1" ht="13.2" customHeight="1">
      <c r="B60" s="119"/>
      <c r="C60" s="154" t="s">
        <v>250</v>
      </c>
      <c r="D60" s="458" t="s">
        <v>360</v>
      </c>
      <c r="E60" s="459"/>
    </row>
    <row r="61" spans="1:5" s="110" customFormat="1" ht="13.2" customHeight="1">
      <c r="B61" s="119"/>
      <c r="C61" s="140" t="s">
        <v>256</v>
      </c>
      <c r="D61" s="472" t="s">
        <v>251</v>
      </c>
      <c r="E61" s="482"/>
    </row>
    <row r="62" spans="1:5" s="110" customFormat="1" ht="13.2" customHeight="1">
      <c r="B62" s="119"/>
      <c r="C62" s="154" t="s">
        <v>363</v>
      </c>
      <c r="D62" s="485" t="s">
        <v>364</v>
      </c>
      <c r="E62" s="482"/>
    </row>
    <row r="63" spans="1:5" s="110" customFormat="1" ht="13.2" customHeight="1">
      <c r="B63" s="119"/>
      <c r="C63" s="141" t="s">
        <v>274</v>
      </c>
      <c r="D63" s="472" t="s">
        <v>275</v>
      </c>
      <c r="E63" s="482"/>
    </row>
    <row r="64" spans="1:5" s="110" customFormat="1" ht="13.2" customHeight="1">
      <c r="B64" s="119"/>
      <c r="C64" s="449" t="s">
        <v>365</v>
      </c>
      <c r="D64" s="485" t="s">
        <v>312</v>
      </c>
      <c r="E64" s="482"/>
    </row>
    <row r="65" spans="2:5" s="110" customFormat="1" ht="13.2" customHeight="1">
      <c r="B65" s="119"/>
      <c r="C65" s="141" t="s">
        <v>252</v>
      </c>
      <c r="D65" s="472" t="s">
        <v>229</v>
      </c>
      <c r="E65" s="482"/>
    </row>
    <row r="66" spans="2:5" s="110" customFormat="1" ht="13.2" customHeight="1">
      <c r="B66" s="114"/>
      <c r="C66" s="450" t="s">
        <v>361</v>
      </c>
      <c r="D66" s="483" t="s">
        <v>362</v>
      </c>
      <c r="E66" s="484"/>
    </row>
    <row r="67" spans="2:5" ht="14.25" customHeight="1">
      <c r="C67" s="481" t="s">
        <v>253</v>
      </c>
      <c r="D67" s="481"/>
      <c r="E67" s="481"/>
    </row>
    <row r="68" spans="2:5">
      <c r="C68" s="5"/>
    </row>
    <row r="69" spans="2:5">
      <c r="C69" s="98"/>
    </row>
  </sheetData>
  <mergeCells count="50">
    <mergeCell ref="D39:E39"/>
    <mergeCell ref="D62:E62"/>
    <mergeCell ref="D58:E58"/>
    <mergeCell ref="D47:E47"/>
    <mergeCell ref="B50:E50"/>
    <mergeCell ref="D45:E45"/>
    <mergeCell ref="D46:E46"/>
    <mergeCell ref="D48:E48"/>
    <mergeCell ref="C67:E67"/>
    <mergeCell ref="D60:E60"/>
    <mergeCell ref="D52:E52"/>
    <mergeCell ref="D53:E53"/>
    <mergeCell ref="D54:E54"/>
    <mergeCell ref="D59:E59"/>
    <mergeCell ref="D61:E61"/>
    <mergeCell ref="D55:E55"/>
    <mergeCell ref="D56:E56"/>
    <mergeCell ref="D57:E57"/>
    <mergeCell ref="D65:E65"/>
    <mergeCell ref="D66:E66"/>
    <mergeCell ref="D63:E63"/>
    <mergeCell ref="D64:E64"/>
    <mergeCell ref="B36:E36"/>
    <mergeCell ref="D38:E38"/>
    <mergeCell ref="C34:E34"/>
    <mergeCell ref="B27:E27"/>
    <mergeCell ref="D29:E29"/>
    <mergeCell ref="D30:E30"/>
    <mergeCell ref="D31:E31"/>
    <mergeCell ref="C35:E35"/>
    <mergeCell ref="D21:E21"/>
    <mergeCell ref="D22:E22"/>
    <mergeCell ref="D23:E23"/>
    <mergeCell ref="D24:E24"/>
    <mergeCell ref="D25:E25"/>
    <mergeCell ref="D10:E10"/>
    <mergeCell ref="D11:E11"/>
    <mergeCell ref="C16:E16"/>
    <mergeCell ref="C17:E17"/>
    <mergeCell ref="B19:E19"/>
    <mergeCell ref="D14:E14"/>
    <mergeCell ref="D15:E15"/>
    <mergeCell ref="D12:E12"/>
    <mergeCell ref="D13:E13"/>
    <mergeCell ref="D9:E9"/>
    <mergeCell ref="A3:E3"/>
    <mergeCell ref="D5:E5"/>
    <mergeCell ref="D6:E6"/>
    <mergeCell ref="D7:E7"/>
    <mergeCell ref="D8:E8"/>
  </mergeCells>
  <phoneticPr fontId="2"/>
  <printOptions horizontalCentered="1"/>
  <pageMargins left="0.15748031496062992" right="0.15748031496062992" top="0.3" bottom="0.15748031496062992" header="0.15748031496062992" footer="0.13"/>
  <pageSetup paperSize="9"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zoomScaleNormal="100" workbookViewId="0">
      <selection activeCell="C7" sqref="C7"/>
    </sheetView>
  </sheetViews>
  <sheetFormatPr defaultColWidth="9" defaultRowHeight="13.8"/>
  <cols>
    <col min="1" max="1" width="2.77734375" style="6" customWidth="1"/>
    <col min="2" max="2" width="19.88671875" style="6" customWidth="1"/>
    <col min="3" max="3" width="27" style="6" customWidth="1"/>
    <col min="4" max="5" width="9.21875" style="6" customWidth="1"/>
    <col min="6" max="6" width="9.109375" style="6" bestFit="1" customWidth="1"/>
    <col min="7" max="8" width="9.109375" style="6" customWidth="1"/>
    <col min="9" max="9" width="1.33203125" style="156" customWidth="1"/>
    <col min="10" max="10" width="9.109375" style="6" bestFit="1" customWidth="1"/>
    <col min="11" max="16384" width="9" style="6"/>
  </cols>
  <sheetData>
    <row r="1" spans="1:10" s="89" customFormat="1">
      <c r="A1" s="49" t="s">
        <v>377</v>
      </c>
      <c r="B1" s="88"/>
      <c r="C1" s="87"/>
      <c r="D1" s="87"/>
      <c r="E1" s="87"/>
      <c r="F1" s="87"/>
      <c r="G1" s="87"/>
      <c r="H1" s="87"/>
      <c r="I1" s="87"/>
      <c r="J1" s="87"/>
    </row>
    <row r="2" spans="1:10" s="89" customFormat="1" ht="24.75" customHeight="1">
      <c r="A2" s="488" t="s">
        <v>523</v>
      </c>
      <c r="B2" s="489"/>
      <c r="C2" s="489"/>
      <c r="D2" s="489"/>
      <c r="E2" s="489"/>
      <c r="F2" s="489"/>
      <c r="G2" s="489"/>
      <c r="H2" s="489"/>
      <c r="I2" s="489"/>
      <c r="J2" s="489"/>
    </row>
    <row r="3" spans="1:10" s="89" customFormat="1" ht="24.6" customHeight="1">
      <c r="A3" s="489" t="s">
        <v>530</v>
      </c>
      <c r="B3" s="489"/>
      <c r="C3" s="489"/>
      <c r="D3" s="489"/>
      <c r="E3" s="489"/>
      <c r="F3" s="489"/>
      <c r="G3" s="489"/>
      <c r="H3" s="489"/>
      <c r="I3" s="489"/>
      <c r="J3" s="489"/>
    </row>
    <row r="4" spans="1:10" ht="18.600000000000001" customHeight="1">
      <c r="A4" s="160" t="s">
        <v>405</v>
      </c>
      <c r="C4" s="7"/>
      <c r="D4" s="37"/>
      <c r="E4" s="37"/>
      <c r="F4" s="37"/>
      <c r="G4" s="157"/>
      <c r="H4" s="157"/>
      <c r="I4" s="172"/>
      <c r="J4" s="37" t="s">
        <v>220</v>
      </c>
    </row>
    <row r="5" spans="1:10">
      <c r="B5" s="260"/>
      <c r="C5" s="260"/>
      <c r="D5" s="261" t="s">
        <v>204</v>
      </c>
      <c r="E5" s="261" t="s">
        <v>224</v>
      </c>
      <c r="F5" s="261" t="s">
        <v>368</v>
      </c>
      <c r="G5" s="261" t="s">
        <v>465</v>
      </c>
      <c r="H5" s="261" t="s">
        <v>475</v>
      </c>
      <c r="I5" s="178"/>
      <c r="J5" s="261" t="s">
        <v>476</v>
      </c>
    </row>
    <row r="6" spans="1:10" ht="17.399999999999999" customHeight="1">
      <c r="B6" s="262" t="s">
        <v>372</v>
      </c>
      <c r="C6" s="175" t="s">
        <v>270</v>
      </c>
      <c r="D6" s="165">
        <v>595997</v>
      </c>
      <c r="E6" s="165">
        <v>620845</v>
      </c>
      <c r="F6" s="165">
        <v>681470</v>
      </c>
      <c r="G6" s="165">
        <v>734846</v>
      </c>
      <c r="H6" s="165">
        <v>754974</v>
      </c>
      <c r="I6" s="83"/>
      <c r="J6" s="335">
        <v>1476712</v>
      </c>
    </row>
    <row r="7" spans="1:10" ht="17.399999999999999" customHeight="1">
      <c r="B7" s="263" t="s">
        <v>135</v>
      </c>
      <c r="C7" s="176" t="s">
        <v>289</v>
      </c>
      <c r="D7" s="211">
        <v>49071</v>
      </c>
      <c r="E7" s="211">
        <v>50566</v>
      </c>
      <c r="F7" s="211">
        <v>54658</v>
      </c>
      <c r="G7" s="211">
        <v>56635</v>
      </c>
      <c r="H7" s="211">
        <v>58384</v>
      </c>
      <c r="I7" s="83"/>
      <c r="J7" s="336">
        <v>119148</v>
      </c>
    </row>
    <row r="8" spans="1:10" ht="17.399999999999999" customHeight="1">
      <c r="B8" s="264" t="s">
        <v>373</v>
      </c>
      <c r="C8" s="167" t="s">
        <v>459</v>
      </c>
      <c r="D8" s="246">
        <f>D7/D6</f>
        <v>8.2334307051881134E-2</v>
      </c>
      <c r="E8" s="246">
        <f>E7/E6</f>
        <v>8.1447060055247281E-2</v>
      </c>
      <c r="F8" s="246">
        <f>F7/F6</f>
        <v>8.0206025210207352E-2</v>
      </c>
      <c r="G8" s="246">
        <f>G7/G6</f>
        <v>7.7070569888112617E-2</v>
      </c>
      <c r="H8" s="246">
        <f>H7/H6</f>
        <v>7.733246442923862E-2</v>
      </c>
      <c r="I8" s="208"/>
      <c r="J8" s="337">
        <f>J7/J6</f>
        <v>8.0684656182112693E-2</v>
      </c>
    </row>
    <row r="9" spans="1:10" ht="17.399999999999999" customHeight="1">
      <c r="B9" s="263" t="s">
        <v>136</v>
      </c>
      <c r="C9" s="176" t="s">
        <v>290</v>
      </c>
      <c r="D9" s="211">
        <v>1279</v>
      </c>
      <c r="E9" s="247">
        <v>1863</v>
      </c>
      <c r="F9" s="211">
        <v>5835</v>
      </c>
      <c r="G9" s="211">
        <v>6492</v>
      </c>
      <c r="H9" s="211">
        <v>7380</v>
      </c>
      <c r="I9" s="83"/>
      <c r="J9" s="338">
        <v>19331</v>
      </c>
    </row>
    <row r="10" spans="1:10" ht="17.399999999999999" customHeight="1">
      <c r="B10" s="264" t="s">
        <v>373</v>
      </c>
      <c r="C10" s="167" t="s">
        <v>459</v>
      </c>
      <c r="D10" s="198">
        <f t="shared" ref="D10:F10" si="0">D9/D6</f>
        <v>2.1459839562950819E-3</v>
      </c>
      <c r="E10" s="198">
        <f t="shared" si="0"/>
        <v>3.0007489792138135E-3</v>
      </c>
      <c r="F10" s="198">
        <f t="shared" si="0"/>
        <v>8.5623725182326447E-3</v>
      </c>
      <c r="G10" s="198">
        <f>G9/G6</f>
        <v>8.8345041001788131E-3</v>
      </c>
      <c r="H10" s="198">
        <f>H9/H6</f>
        <v>9.7751710654936461E-3</v>
      </c>
      <c r="I10" s="209"/>
      <c r="J10" s="198">
        <f>J9/J6</f>
        <v>1.3090568777121064E-2</v>
      </c>
    </row>
    <row r="11" spans="1:10" ht="17.399999999999999" customHeight="1">
      <c r="B11" s="263" t="s">
        <v>137</v>
      </c>
      <c r="C11" s="176" t="s">
        <v>369</v>
      </c>
      <c r="D11" s="211">
        <v>4225</v>
      </c>
      <c r="E11" s="211">
        <v>4802</v>
      </c>
      <c r="F11" s="211">
        <v>7392</v>
      </c>
      <c r="G11" s="211">
        <v>7945</v>
      </c>
      <c r="H11" s="211">
        <v>8596</v>
      </c>
      <c r="I11" s="83"/>
      <c r="J11" s="336">
        <v>21787</v>
      </c>
    </row>
    <row r="12" spans="1:10" ht="17.399999999999999" customHeight="1">
      <c r="B12" s="264" t="s">
        <v>373</v>
      </c>
      <c r="C12" s="167" t="s">
        <v>459</v>
      </c>
      <c r="D12" s="198">
        <f t="shared" ref="D12:F12" si="1">D11/D6</f>
        <v>7.0889618571905559E-3</v>
      </c>
      <c r="E12" s="198">
        <f t="shared" si="1"/>
        <v>7.7346197521120409E-3</v>
      </c>
      <c r="F12" s="198">
        <f t="shared" si="1"/>
        <v>1.0847139272455134E-2</v>
      </c>
      <c r="G12" s="198">
        <f t="shared" ref="G12" si="2">G11/G6</f>
        <v>1.0811789136771515E-2</v>
      </c>
      <c r="H12" s="198">
        <f>H11/H6</f>
        <v>1.1385822558127829E-2</v>
      </c>
      <c r="I12" s="209"/>
      <c r="J12" s="198">
        <f>J11/J6</f>
        <v>1.4753723136264892E-2</v>
      </c>
    </row>
    <row r="13" spans="1:10" ht="17.399999999999999" customHeight="1">
      <c r="B13" s="263" t="s">
        <v>138</v>
      </c>
      <c r="C13" s="176" t="s">
        <v>291</v>
      </c>
      <c r="D13" s="211">
        <v>1820</v>
      </c>
      <c r="E13" s="211">
        <v>3271</v>
      </c>
      <c r="F13" s="211">
        <v>3598</v>
      </c>
      <c r="G13" s="211">
        <v>8782</v>
      </c>
      <c r="H13" s="211">
        <v>5383</v>
      </c>
      <c r="I13" s="83"/>
      <c r="J13" s="336">
        <v>20657</v>
      </c>
    </row>
    <row r="14" spans="1:10" ht="17.399999999999999" customHeight="1">
      <c r="B14" s="264" t="s">
        <v>373</v>
      </c>
      <c r="C14" s="167" t="s">
        <v>459</v>
      </c>
      <c r="D14" s="198">
        <f t="shared" ref="D14:F14" si="3">D13/D6</f>
        <v>3.0537066461743933E-3</v>
      </c>
      <c r="E14" s="198">
        <f t="shared" si="3"/>
        <v>5.2686258244811508E-3</v>
      </c>
      <c r="F14" s="198">
        <f t="shared" si="3"/>
        <v>5.2797628655700179E-3</v>
      </c>
      <c r="G14" s="198">
        <f t="shared" ref="G14:H14" si="4">G13/G6</f>
        <v>1.1950803297561666E-2</v>
      </c>
      <c r="H14" s="198">
        <f t="shared" si="4"/>
        <v>7.1300468625409615E-3</v>
      </c>
      <c r="I14" s="209"/>
      <c r="J14" s="250">
        <f>J13/J6</f>
        <v>1.3988509607831453E-2</v>
      </c>
    </row>
    <row r="15" spans="1:10" ht="17.399999999999999" customHeight="1">
      <c r="B15" s="262" t="s">
        <v>292</v>
      </c>
      <c r="C15" s="175" t="s">
        <v>271</v>
      </c>
      <c r="D15" s="165">
        <v>211132</v>
      </c>
      <c r="E15" s="165">
        <v>215460</v>
      </c>
      <c r="F15" s="165">
        <v>226846</v>
      </c>
      <c r="G15" s="165">
        <v>229990</v>
      </c>
      <c r="H15" s="165">
        <v>245274</v>
      </c>
      <c r="I15" s="83"/>
      <c r="J15" s="339">
        <v>234701</v>
      </c>
    </row>
    <row r="16" spans="1:10" ht="17.399999999999999" customHeight="1">
      <c r="B16" s="265" t="s">
        <v>139</v>
      </c>
      <c r="C16" s="177" t="s">
        <v>272</v>
      </c>
      <c r="D16" s="212">
        <v>684506</v>
      </c>
      <c r="E16" s="212">
        <v>695931</v>
      </c>
      <c r="F16" s="212">
        <v>740650</v>
      </c>
      <c r="G16" s="212">
        <v>801379</v>
      </c>
      <c r="H16" s="212">
        <v>770711</v>
      </c>
      <c r="I16" s="83"/>
      <c r="J16" s="339">
        <v>773427</v>
      </c>
    </row>
    <row r="17" spans="1:10" ht="17.399999999999999" customHeight="1">
      <c r="B17" s="262" t="s">
        <v>409</v>
      </c>
      <c r="C17" s="175" t="s">
        <v>293</v>
      </c>
      <c r="D17" s="213">
        <v>0.34910000000000002</v>
      </c>
      <c r="E17" s="213">
        <v>0.34549999999999997</v>
      </c>
      <c r="F17" s="213">
        <v>0.33100000000000002</v>
      </c>
      <c r="G17" s="213">
        <v>0.30599999999999999</v>
      </c>
      <c r="H17" s="213">
        <v>0.34</v>
      </c>
      <c r="I17" s="210"/>
      <c r="J17" s="340">
        <v>0.32200000000000001</v>
      </c>
    </row>
    <row r="19" spans="1:10" ht="18.600000000000001" customHeight="1">
      <c r="A19" s="160" t="s">
        <v>406</v>
      </c>
      <c r="B19" s="40"/>
      <c r="C19" s="40"/>
      <c r="D19" s="40"/>
      <c r="E19" s="40"/>
      <c r="F19" s="40"/>
      <c r="G19" s="40"/>
      <c r="H19" s="40"/>
      <c r="I19" s="152"/>
      <c r="J19" s="40"/>
    </row>
    <row r="20" spans="1:10" ht="18.75" customHeight="1">
      <c r="A20" s="160"/>
      <c r="B20" s="171" t="s">
        <v>407</v>
      </c>
      <c r="C20" s="40"/>
      <c r="D20" s="40"/>
      <c r="E20" s="40"/>
      <c r="F20" s="40"/>
      <c r="G20" s="40"/>
      <c r="H20" s="40"/>
      <c r="I20" s="152"/>
      <c r="J20" s="157" t="s">
        <v>4</v>
      </c>
    </row>
    <row r="21" spans="1:10">
      <c r="B21" s="260"/>
      <c r="C21" s="260"/>
      <c r="D21" s="261" t="s">
        <v>204</v>
      </c>
      <c r="E21" s="261" t="s">
        <v>224</v>
      </c>
      <c r="F21" s="261" t="s">
        <v>368</v>
      </c>
      <c r="G21" s="261" t="s">
        <v>465</v>
      </c>
      <c r="H21" s="261" t="s">
        <v>475</v>
      </c>
      <c r="I21" s="178"/>
      <c r="J21" s="261" t="s">
        <v>476</v>
      </c>
    </row>
    <row r="22" spans="1:10" ht="17.399999999999999" customHeight="1">
      <c r="B22" s="204" t="s">
        <v>375</v>
      </c>
      <c r="C22" s="163" t="s">
        <v>450</v>
      </c>
      <c r="D22" s="201">
        <v>572708</v>
      </c>
      <c r="E22" s="201">
        <v>596983</v>
      </c>
      <c r="F22" s="201">
        <v>656571</v>
      </c>
      <c r="G22" s="201">
        <v>709414</v>
      </c>
      <c r="H22" s="201">
        <v>728733</v>
      </c>
      <c r="I22" s="367"/>
      <c r="J22" s="339">
        <v>1424488</v>
      </c>
    </row>
    <row r="23" spans="1:10" ht="17.399999999999999" customHeight="1">
      <c r="B23" s="204" t="s">
        <v>259</v>
      </c>
      <c r="C23" s="163" t="s">
        <v>451</v>
      </c>
      <c r="D23" s="201">
        <v>45077</v>
      </c>
      <c r="E23" s="201">
        <v>45450</v>
      </c>
      <c r="F23" s="201">
        <v>45089</v>
      </c>
      <c r="G23" s="201">
        <v>46598</v>
      </c>
      <c r="H23" s="201">
        <v>47111</v>
      </c>
      <c r="I23" s="367"/>
      <c r="J23" s="339">
        <v>93789</v>
      </c>
    </row>
    <row r="24" spans="1:10" ht="17.399999999999999" customHeight="1">
      <c r="B24" s="204" t="s">
        <v>218</v>
      </c>
      <c r="C24" s="257" t="s">
        <v>441</v>
      </c>
      <c r="D24" s="201">
        <v>3970</v>
      </c>
      <c r="E24" s="201">
        <v>4028</v>
      </c>
      <c r="F24" s="201">
        <v>4838</v>
      </c>
      <c r="G24" s="201">
        <v>5164</v>
      </c>
      <c r="H24" s="201">
        <v>5592</v>
      </c>
      <c r="I24" s="367"/>
      <c r="J24" s="339">
        <v>10593</v>
      </c>
    </row>
    <row r="25" spans="1:10" ht="17.399999999999999" customHeight="1">
      <c r="B25" s="204" t="s">
        <v>257</v>
      </c>
      <c r="C25" s="163" t="s">
        <v>442</v>
      </c>
      <c r="D25" s="201">
        <v>90</v>
      </c>
      <c r="E25" s="201" t="s">
        <v>1</v>
      </c>
      <c r="F25" s="201" t="s">
        <v>1</v>
      </c>
      <c r="G25" s="201" t="s">
        <v>1</v>
      </c>
      <c r="H25" s="201" t="s">
        <v>1</v>
      </c>
      <c r="I25" s="367"/>
      <c r="J25" s="339" t="s">
        <v>1</v>
      </c>
    </row>
    <row r="26" spans="1:10" ht="17.399999999999999" customHeight="1">
      <c r="B26" s="204" t="s">
        <v>258</v>
      </c>
      <c r="C26" s="163" t="s">
        <v>443</v>
      </c>
      <c r="D26" s="201">
        <v>532</v>
      </c>
      <c r="E26" s="201" t="s">
        <v>1</v>
      </c>
      <c r="F26" s="201" t="s">
        <v>1</v>
      </c>
      <c r="G26" s="201" t="s">
        <v>1</v>
      </c>
      <c r="H26" s="201" t="s">
        <v>1</v>
      </c>
      <c r="I26" s="367"/>
      <c r="J26" s="339" t="s">
        <v>1</v>
      </c>
    </row>
    <row r="27" spans="1:10" ht="17.399999999999999" customHeight="1">
      <c r="B27" s="204" t="s">
        <v>283</v>
      </c>
      <c r="C27" s="163" t="s">
        <v>438</v>
      </c>
      <c r="D27" s="201" t="s">
        <v>1</v>
      </c>
      <c r="E27" s="243">
        <v>2672</v>
      </c>
      <c r="F27" s="243">
        <v>3309</v>
      </c>
      <c r="G27" s="243">
        <v>2978</v>
      </c>
      <c r="H27" s="243">
        <v>3209</v>
      </c>
      <c r="I27" s="367"/>
      <c r="J27" s="341">
        <v>6147</v>
      </c>
    </row>
    <row r="28" spans="1:10" ht="17.399999999999999" customHeight="1" thickBot="1">
      <c r="B28" s="205" t="s">
        <v>376</v>
      </c>
      <c r="C28" s="169" t="s">
        <v>219</v>
      </c>
      <c r="D28" s="432">
        <v>-26380</v>
      </c>
      <c r="E28" s="432">
        <v>-28288</v>
      </c>
      <c r="F28" s="432">
        <v>-28338</v>
      </c>
      <c r="G28" s="432">
        <v>-29308</v>
      </c>
      <c r="H28" s="432">
        <v>-29672</v>
      </c>
      <c r="I28" s="433"/>
      <c r="J28" s="434">
        <v>-58307</v>
      </c>
    </row>
    <row r="29" spans="1:10" ht="17.399999999999999" customHeight="1" thickTop="1">
      <c r="B29" s="206" t="s">
        <v>370</v>
      </c>
      <c r="C29" s="203" t="s">
        <v>371</v>
      </c>
      <c r="D29" s="242">
        <v>595997</v>
      </c>
      <c r="E29" s="242">
        <v>620845</v>
      </c>
      <c r="F29" s="242">
        <v>681470</v>
      </c>
      <c r="G29" s="242">
        <v>734846</v>
      </c>
      <c r="H29" s="242">
        <v>754974</v>
      </c>
      <c r="I29" s="367"/>
      <c r="J29" s="342">
        <v>1476712</v>
      </c>
    </row>
    <row r="30" spans="1:10">
      <c r="B30" s="4"/>
      <c r="C30" s="44"/>
      <c r="D30" s="173"/>
      <c r="E30" s="173"/>
      <c r="F30" s="173"/>
      <c r="G30" s="173"/>
      <c r="H30" s="173"/>
      <c r="J30" s="174"/>
    </row>
    <row r="31" spans="1:10" ht="18.75" customHeight="1">
      <c r="B31" s="160" t="s">
        <v>408</v>
      </c>
      <c r="C31" s="8"/>
      <c r="D31" s="157"/>
      <c r="E31" s="157"/>
      <c r="F31" s="157"/>
      <c r="G31" s="157"/>
      <c r="H31" s="157"/>
      <c r="J31" s="157" t="s">
        <v>4</v>
      </c>
    </row>
    <row r="32" spans="1:10" ht="13.95" customHeight="1">
      <c r="B32" s="266"/>
      <c r="C32" s="266"/>
      <c r="D32" s="259" t="s">
        <v>204</v>
      </c>
      <c r="E32" s="259" t="s">
        <v>224</v>
      </c>
      <c r="F32" s="259" t="s">
        <v>368</v>
      </c>
      <c r="G32" s="259" t="s">
        <v>465</v>
      </c>
      <c r="H32" s="261" t="s">
        <v>475</v>
      </c>
      <c r="I32" s="178"/>
      <c r="J32" s="261" t="s">
        <v>476</v>
      </c>
    </row>
    <row r="33" spans="1:11" ht="17.399999999999999" customHeight="1">
      <c r="A33" s="95"/>
      <c r="B33" s="163" t="s">
        <v>391</v>
      </c>
      <c r="C33" s="163" t="s">
        <v>452</v>
      </c>
      <c r="D33" s="435">
        <v>1844</v>
      </c>
      <c r="E33" s="435">
        <v>1130</v>
      </c>
      <c r="F33" s="435">
        <v>5082</v>
      </c>
      <c r="G33" s="435">
        <v>6811</v>
      </c>
      <c r="H33" s="435">
        <v>8005</v>
      </c>
      <c r="I33" s="436"/>
      <c r="J33" s="437">
        <v>19453</v>
      </c>
    </row>
    <row r="34" spans="1:11" ht="17.399999999999999" customHeight="1">
      <c r="B34" s="163" t="s">
        <v>392</v>
      </c>
      <c r="C34" s="163" t="s">
        <v>453</v>
      </c>
      <c r="D34" s="435">
        <v>763</v>
      </c>
      <c r="E34" s="435">
        <v>1317</v>
      </c>
      <c r="F34" s="435">
        <v>878</v>
      </c>
      <c r="G34" s="435">
        <v>895</v>
      </c>
      <c r="H34" s="435">
        <v>-18</v>
      </c>
      <c r="I34" s="436"/>
      <c r="J34" s="437">
        <v>1546</v>
      </c>
    </row>
    <row r="35" spans="1:11" ht="16.95" customHeight="1">
      <c r="B35" s="214" t="s">
        <v>218</v>
      </c>
      <c r="C35" s="258" t="s">
        <v>440</v>
      </c>
      <c r="D35" s="435">
        <v>429</v>
      </c>
      <c r="E35" s="435">
        <v>312</v>
      </c>
      <c r="F35" s="435">
        <v>478</v>
      </c>
      <c r="G35" s="435">
        <v>436</v>
      </c>
      <c r="H35" s="435">
        <v>442</v>
      </c>
      <c r="I35" s="436"/>
      <c r="J35" s="437">
        <v>755</v>
      </c>
    </row>
    <row r="36" spans="1:11" ht="17.399999999999999" customHeight="1">
      <c r="B36" s="214" t="s">
        <v>257</v>
      </c>
      <c r="C36" s="163" t="s">
        <v>442</v>
      </c>
      <c r="D36" s="435">
        <v>-170</v>
      </c>
      <c r="E36" s="435" t="s">
        <v>1</v>
      </c>
      <c r="F36" s="435" t="s">
        <v>1</v>
      </c>
      <c r="G36" s="435" t="s">
        <v>1</v>
      </c>
      <c r="H36" s="435" t="s">
        <v>1</v>
      </c>
      <c r="I36" s="436"/>
      <c r="J36" s="437" t="s">
        <v>1</v>
      </c>
    </row>
    <row r="37" spans="1:11" ht="17.399999999999999" customHeight="1">
      <c r="B37" s="214" t="s">
        <v>258</v>
      </c>
      <c r="C37" s="163" t="s">
        <v>443</v>
      </c>
      <c r="D37" s="435">
        <v>-72</v>
      </c>
      <c r="E37" s="435" t="s">
        <v>1</v>
      </c>
      <c r="F37" s="435" t="s">
        <v>1</v>
      </c>
      <c r="G37" s="435" t="s">
        <v>1</v>
      </c>
      <c r="H37" s="435" t="s">
        <v>1</v>
      </c>
      <c r="I37" s="436"/>
      <c r="J37" s="437" t="s">
        <v>1</v>
      </c>
    </row>
    <row r="38" spans="1:11" ht="17.399999999999999" customHeight="1">
      <c r="B38" s="214" t="s">
        <v>283</v>
      </c>
      <c r="C38" s="163" t="s">
        <v>437</v>
      </c>
      <c r="D38" s="435" t="s">
        <v>1</v>
      </c>
      <c r="E38" s="435">
        <v>100</v>
      </c>
      <c r="F38" s="435">
        <v>246</v>
      </c>
      <c r="G38" s="435">
        <v>139</v>
      </c>
      <c r="H38" s="435">
        <v>203</v>
      </c>
      <c r="I38" s="436"/>
      <c r="J38" s="437">
        <v>448</v>
      </c>
    </row>
    <row r="39" spans="1:11" ht="17.399999999999999" customHeight="1" thickBot="1">
      <c r="B39" s="169" t="s">
        <v>393</v>
      </c>
      <c r="C39" s="169" t="s">
        <v>219</v>
      </c>
      <c r="D39" s="432">
        <v>-1514</v>
      </c>
      <c r="E39" s="432">
        <v>-996</v>
      </c>
      <c r="F39" s="432">
        <v>-850</v>
      </c>
      <c r="G39" s="432">
        <v>-1791</v>
      </c>
      <c r="H39" s="432">
        <v>-1252</v>
      </c>
      <c r="I39" s="438"/>
      <c r="J39" s="434">
        <v>-2872</v>
      </c>
      <c r="K39" s="281"/>
    </row>
    <row r="40" spans="1:11" ht="17.399999999999999" customHeight="1" thickTop="1">
      <c r="B40" s="215" t="s">
        <v>370</v>
      </c>
      <c r="C40" s="203" t="s">
        <v>371</v>
      </c>
      <c r="D40" s="439">
        <v>1279</v>
      </c>
      <c r="E40" s="439">
        <v>1863</v>
      </c>
      <c r="F40" s="439">
        <v>5835</v>
      </c>
      <c r="G40" s="439">
        <v>6492</v>
      </c>
      <c r="H40" s="439">
        <v>7380</v>
      </c>
      <c r="I40" s="436"/>
      <c r="J40" s="440">
        <v>19331</v>
      </c>
      <c r="K40" s="281"/>
    </row>
    <row r="41" spans="1:11" ht="12.75" customHeight="1">
      <c r="B41" s="155"/>
      <c r="C41" s="180"/>
      <c r="D41" s="157"/>
      <c r="E41" s="157"/>
      <c r="F41" s="157"/>
      <c r="G41" s="157"/>
      <c r="H41" s="157"/>
      <c r="J41" s="157"/>
    </row>
    <row r="42" spans="1:11" ht="18.75" customHeight="1">
      <c r="B42" s="160" t="s">
        <v>411</v>
      </c>
      <c r="C42" s="155"/>
      <c r="D42" s="157"/>
      <c r="E42" s="157"/>
      <c r="F42" s="157"/>
      <c r="G42" s="157"/>
      <c r="H42" s="157"/>
      <c r="J42" s="157" t="s">
        <v>225</v>
      </c>
    </row>
    <row r="43" spans="1:11" ht="13.95" customHeight="1">
      <c r="B43" s="266"/>
      <c r="C43" s="266"/>
      <c r="D43" s="259" t="s">
        <v>204</v>
      </c>
      <c r="E43" s="259" t="s">
        <v>224</v>
      </c>
      <c r="F43" s="259" t="s">
        <v>368</v>
      </c>
      <c r="G43" s="259" t="s">
        <v>465</v>
      </c>
      <c r="H43" s="261" t="s">
        <v>475</v>
      </c>
      <c r="I43" s="178"/>
      <c r="J43" s="261" t="s">
        <v>476</v>
      </c>
    </row>
    <row r="44" spans="1:11" ht="17.399999999999999" customHeight="1">
      <c r="B44" s="163" t="s">
        <v>394</v>
      </c>
      <c r="C44" s="163" t="s">
        <v>454</v>
      </c>
      <c r="D44" s="165">
        <v>5032</v>
      </c>
      <c r="E44" s="165">
        <v>4888</v>
      </c>
      <c r="F44" s="165">
        <v>4740</v>
      </c>
      <c r="G44" s="165">
        <v>4610</v>
      </c>
      <c r="H44" s="165">
        <v>4506</v>
      </c>
      <c r="I44" s="228"/>
      <c r="J44" s="339">
        <v>4530</v>
      </c>
    </row>
    <row r="45" spans="1:11" ht="17.399999999999999" customHeight="1">
      <c r="B45" s="163" t="s">
        <v>395</v>
      </c>
      <c r="C45" s="163" t="s">
        <v>453</v>
      </c>
      <c r="D45" s="165">
        <v>2465</v>
      </c>
      <c r="E45" s="165">
        <v>2496</v>
      </c>
      <c r="F45" s="165">
        <v>2594</v>
      </c>
      <c r="G45" s="165">
        <v>2562</v>
      </c>
      <c r="H45" s="165">
        <v>2748</v>
      </c>
      <c r="I45" s="228"/>
      <c r="J45" s="339">
        <v>2546</v>
      </c>
    </row>
    <row r="46" spans="1:11" ht="17.399999999999999" customHeight="1">
      <c r="B46" s="214" t="s">
        <v>218</v>
      </c>
      <c r="C46" s="258" t="s">
        <v>440</v>
      </c>
      <c r="D46" s="216">
        <v>94</v>
      </c>
      <c r="E46" s="165">
        <v>100</v>
      </c>
      <c r="F46" s="165">
        <v>99</v>
      </c>
      <c r="G46" s="165">
        <v>103</v>
      </c>
      <c r="H46" s="165">
        <v>108</v>
      </c>
      <c r="I46" s="228"/>
      <c r="J46" s="339">
        <v>101</v>
      </c>
    </row>
    <row r="47" spans="1:11" ht="17.399999999999999" customHeight="1">
      <c r="B47" s="214" t="s">
        <v>257</v>
      </c>
      <c r="C47" s="163" t="s">
        <v>444</v>
      </c>
      <c r="D47" s="165">
        <v>21</v>
      </c>
      <c r="E47" s="201" t="s">
        <v>1</v>
      </c>
      <c r="F47" s="201" t="s">
        <v>1</v>
      </c>
      <c r="G47" s="201" t="s">
        <v>1</v>
      </c>
      <c r="H47" s="201" t="s">
        <v>1</v>
      </c>
      <c r="I47" s="228"/>
      <c r="J47" s="343" t="s">
        <v>1</v>
      </c>
    </row>
    <row r="48" spans="1:11" ht="17.399999999999999" customHeight="1">
      <c r="B48" s="214" t="s">
        <v>258</v>
      </c>
      <c r="C48" s="163" t="s">
        <v>443</v>
      </c>
      <c r="D48" s="165">
        <v>62</v>
      </c>
      <c r="E48" s="201" t="s">
        <v>1</v>
      </c>
      <c r="F48" s="201" t="s">
        <v>1</v>
      </c>
      <c r="G48" s="201" t="s">
        <v>1</v>
      </c>
      <c r="H48" s="201" t="s">
        <v>1</v>
      </c>
      <c r="I48" s="228"/>
      <c r="J48" s="343" t="s">
        <v>1</v>
      </c>
    </row>
    <row r="49" spans="2:10" ht="17.399999999999999" customHeight="1">
      <c r="B49" s="214" t="s">
        <v>283</v>
      </c>
      <c r="C49" s="163" t="s">
        <v>437</v>
      </c>
      <c r="D49" s="201" t="s">
        <v>1</v>
      </c>
      <c r="E49" s="216">
        <v>196</v>
      </c>
      <c r="F49" s="216">
        <v>193</v>
      </c>
      <c r="G49" s="216">
        <v>195</v>
      </c>
      <c r="H49" s="216">
        <v>214</v>
      </c>
      <c r="I49" s="228"/>
      <c r="J49" s="344">
        <v>203</v>
      </c>
    </row>
    <row r="50" spans="2:10" ht="17.399999999999999" customHeight="1" thickBot="1">
      <c r="B50" s="169" t="s">
        <v>81</v>
      </c>
      <c r="C50" s="169" t="s">
        <v>439</v>
      </c>
      <c r="D50" s="217">
        <v>230</v>
      </c>
      <c r="E50" s="217">
        <v>230</v>
      </c>
      <c r="F50" s="217">
        <v>202</v>
      </c>
      <c r="G50" s="217">
        <v>190</v>
      </c>
      <c r="H50" s="217">
        <v>194</v>
      </c>
      <c r="I50" s="228"/>
      <c r="J50" s="345">
        <v>192</v>
      </c>
    </row>
    <row r="51" spans="2:10" ht="17.399999999999999" customHeight="1" thickTop="1">
      <c r="B51" s="215" t="s">
        <v>370</v>
      </c>
      <c r="C51" s="203" t="s">
        <v>371</v>
      </c>
      <c r="D51" s="207">
        <v>7904</v>
      </c>
      <c r="E51" s="207">
        <v>7910</v>
      </c>
      <c r="F51" s="207">
        <f>SUM(F44:F50)</f>
        <v>7828</v>
      </c>
      <c r="G51" s="207">
        <v>7660</v>
      </c>
      <c r="H51" s="207">
        <f>SUM(H44:H50)</f>
        <v>7770</v>
      </c>
      <c r="I51" s="228"/>
      <c r="J51" s="342">
        <f>SUM(J44:J50)</f>
        <v>7572</v>
      </c>
    </row>
    <row r="52" spans="2:10">
      <c r="F52" s="281"/>
      <c r="G52" s="281"/>
      <c r="H52" s="281"/>
    </row>
    <row r="53" spans="2:10">
      <c r="B53" s="160"/>
    </row>
  </sheetData>
  <mergeCells count="2">
    <mergeCell ref="A2:J2"/>
    <mergeCell ref="A3:J3"/>
  </mergeCells>
  <phoneticPr fontId="2"/>
  <printOptions horizontalCentered="1"/>
  <pageMargins left="0" right="0" top="0.39370078740157483" bottom="0" header="0.31496062992125984"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showGridLines="0" zoomScaleNormal="100" zoomScaleSheetLayoutView="55" workbookViewId="0">
      <selection activeCell="A25" sqref="A25"/>
    </sheetView>
  </sheetViews>
  <sheetFormatPr defaultColWidth="9" defaultRowHeight="13.8"/>
  <cols>
    <col min="1" max="1" width="2.77734375" style="6" customWidth="1"/>
    <col min="2" max="2" width="2" style="6" customWidth="1"/>
    <col min="3" max="3" width="12.33203125" style="6" customWidth="1"/>
    <col min="4" max="4" width="32.109375" style="6" customWidth="1"/>
    <col min="5" max="9" width="9.21875" style="6" customWidth="1"/>
    <col min="10" max="10" width="1.109375" style="99" customWidth="1"/>
    <col min="11" max="11" width="9.21875" style="6" customWidth="1"/>
    <col min="12" max="16384" width="9" style="6"/>
  </cols>
  <sheetData>
    <row r="1" spans="1:19" s="52" customFormat="1">
      <c r="A1" s="46" t="s">
        <v>462</v>
      </c>
      <c r="B1" s="46"/>
      <c r="C1" s="49"/>
      <c r="D1" s="49"/>
      <c r="E1" s="49"/>
      <c r="F1" s="49"/>
      <c r="G1" s="49"/>
      <c r="H1" s="49"/>
      <c r="I1" s="49"/>
      <c r="J1" s="49"/>
      <c r="K1" s="49"/>
      <c r="L1" s="51"/>
      <c r="M1" s="51"/>
      <c r="N1" s="51"/>
      <c r="O1" s="51"/>
      <c r="P1" s="51"/>
      <c r="Q1" s="51"/>
      <c r="R1" s="51"/>
      <c r="S1" s="51"/>
    </row>
    <row r="2" spans="1:19" s="155" customFormat="1" ht="28.2" customHeight="1">
      <c r="A2" s="490" t="s">
        <v>524</v>
      </c>
      <c r="B2" s="491"/>
      <c r="C2" s="491"/>
      <c r="D2" s="491"/>
      <c r="E2" s="491"/>
      <c r="F2" s="491"/>
      <c r="G2" s="491"/>
      <c r="H2" s="491"/>
      <c r="I2" s="491"/>
      <c r="J2" s="491"/>
      <c r="K2" s="492"/>
      <c r="L2" s="100"/>
      <c r="M2" s="100"/>
      <c r="N2" s="100"/>
    </row>
    <row r="3" spans="1:19" s="155" customFormat="1" ht="28.5" customHeight="1">
      <c r="A3" s="493" t="s">
        <v>527</v>
      </c>
      <c r="B3" s="493"/>
      <c r="C3" s="493"/>
      <c r="D3" s="493"/>
      <c r="E3" s="493"/>
      <c r="F3" s="493"/>
      <c r="G3" s="493"/>
      <c r="H3" s="493"/>
      <c r="I3" s="493"/>
      <c r="J3" s="493"/>
      <c r="K3" s="493"/>
      <c r="L3" s="100"/>
      <c r="M3" s="100"/>
      <c r="N3" s="100"/>
    </row>
    <row r="4" spans="1:19" s="11" customFormat="1" ht="17.399999999999999" customHeight="1">
      <c r="A4" s="160" t="s">
        <v>428</v>
      </c>
      <c r="B4" s="6"/>
      <c r="C4" s="7"/>
      <c r="D4" s="7"/>
      <c r="E4" s="6"/>
      <c r="F4" s="37"/>
      <c r="G4" s="37"/>
      <c r="H4" s="157"/>
      <c r="I4" s="37"/>
      <c r="J4" s="42"/>
      <c r="K4" s="157" t="s">
        <v>215</v>
      </c>
    </row>
    <row r="5" spans="1:19" ht="17.399999999999999" customHeight="1">
      <c r="B5" s="46" t="s">
        <v>6</v>
      </c>
      <c r="C5" s="267"/>
      <c r="D5" s="267"/>
      <c r="E5" s="259" t="s">
        <v>204</v>
      </c>
      <c r="F5" s="259" t="s">
        <v>224</v>
      </c>
      <c r="G5" s="259" t="s">
        <v>368</v>
      </c>
      <c r="H5" s="259" t="s">
        <v>465</v>
      </c>
      <c r="I5" s="259" t="s">
        <v>475</v>
      </c>
      <c r="J5" s="178"/>
      <c r="K5" s="259" t="s">
        <v>476</v>
      </c>
      <c r="L5" s="11"/>
      <c r="M5" s="11"/>
      <c r="N5" s="11"/>
    </row>
    <row r="6" spans="1:19" ht="17.399999999999999" customHeight="1">
      <c r="A6" s="11"/>
      <c r="B6" s="166" t="s">
        <v>7</v>
      </c>
      <c r="C6" s="193"/>
      <c r="D6" s="193" t="s">
        <v>267</v>
      </c>
      <c r="E6" s="194"/>
      <c r="F6" s="194"/>
      <c r="G6" s="194"/>
      <c r="H6" s="194"/>
      <c r="I6" s="194"/>
      <c r="J6" s="202"/>
      <c r="K6" s="282"/>
      <c r="L6" s="11"/>
      <c r="M6" s="11"/>
      <c r="N6" s="11"/>
    </row>
    <row r="7" spans="1:19" ht="17.399999999999999" customHeight="1">
      <c r="B7" s="115"/>
      <c r="C7" s="115" t="s">
        <v>8</v>
      </c>
      <c r="D7" s="115" t="s">
        <v>3</v>
      </c>
      <c r="E7" s="158">
        <v>187566.7595274004</v>
      </c>
      <c r="F7" s="158">
        <v>205245.20885356693</v>
      </c>
      <c r="G7" s="158">
        <v>227876.68811457063</v>
      </c>
      <c r="H7" s="158">
        <v>273310.79035689798</v>
      </c>
      <c r="I7" s="158">
        <v>287708</v>
      </c>
      <c r="J7" s="367"/>
      <c r="K7" s="346">
        <v>532129.65581829147</v>
      </c>
      <c r="L7" s="11"/>
      <c r="M7" s="11"/>
      <c r="N7" s="11"/>
    </row>
    <row r="8" spans="1:19" ht="17.399999999999999" customHeight="1">
      <c r="B8" s="170"/>
      <c r="C8" s="170" t="s">
        <v>9</v>
      </c>
      <c r="D8" s="170" t="s">
        <v>10</v>
      </c>
      <c r="E8" s="195">
        <v>0.32750853755735976</v>
      </c>
      <c r="F8" s="195">
        <v>0.34380410975449371</v>
      </c>
      <c r="G8" s="195">
        <v>0.34707090035132626</v>
      </c>
      <c r="H8" s="195">
        <v>0.38526275257733567</v>
      </c>
      <c r="I8" s="195">
        <v>0.39500000000000002</v>
      </c>
      <c r="J8" s="349"/>
      <c r="K8" s="195">
        <f>K7/K21</f>
        <v>0.37355853880011025</v>
      </c>
      <c r="L8" s="11"/>
      <c r="M8" s="11"/>
      <c r="N8" s="11"/>
    </row>
    <row r="9" spans="1:19" ht="17.399999999999999" customHeight="1">
      <c r="B9" s="65" t="s">
        <v>11</v>
      </c>
      <c r="C9" s="65"/>
      <c r="D9" s="191" t="s">
        <v>268</v>
      </c>
      <c r="E9" s="65"/>
      <c r="F9" s="65"/>
      <c r="G9" s="65"/>
      <c r="H9" s="65"/>
      <c r="I9" s="65"/>
      <c r="J9" s="156"/>
      <c r="K9" s="347"/>
      <c r="L9" s="11"/>
      <c r="M9" s="11"/>
      <c r="N9" s="11"/>
    </row>
    <row r="10" spans="1:19" ht="17.399999999999999" customHeight="1">
      <c r="B10" s="115"/>
      <c r="C10" s="115" t="s">
        <v>8</v>
      </c>
      <c r="D10" s="115" t="s">
        <v>12</v>
      </c>
      <c r="E10" s="158">
        <v>28392.908690607437</v>
      </c>
      <c r="F10" s="158">
        <v>28291.296333344868</v>
      </c>
      <c r="G10" s="158">
        <v>34927.05193873262</v>
      </c>
      <c r="H10" s="158">
        <v>39833.414674766296</v>
      </c>
      <c r="I10" s="158">
        <v>37893</v>
      </c>
      <c r="J10" s="367"/>
      <c r="K10" s="346">
        <v>77039.536401626421</v>
      </c>
      <c r="L10" s="11"/>
      <c r="M10" s="11"/>
      <c r="N10" s="11"/>
    </row>
    <row r="11" spans="1:19" ht="17.399999999999999" customHeight="1">
      <c r="B11" s="78"/>
      <c r="C11" s="78" t="s">
        <v>9</v>
      </c>
      <c r="D11" s="78" t="s">
        <v>57</v>
      </c>
      <c r="E11" s="94">
        <v>4.9576588227521597E-2</v>
      </c>
      <c r="F11" s="94">
        <v>4.7390455562963882E-2</v>
      </c>
      <c r="G11" s="94">
        <v>5.3196153864140547E-2</v>
      </c>
      <c r="H11" s="94">
        <v>5.6149744260426626E-2</v>
      </c>
      <c r="I11" s="94">
        <v>5.1999999999999998E-2</v>
      </c>
      <c r="J11" s="349"/>
      <c r="K11" s="94">
        <f>K10/K21</f>
        <v>5.4082264225199808E-2</v>
      </c>
      <c r="L11" s="11"/>
      <c r="M11" s="11"/>
      <c r="N11" s="11"/>
    </row>
    <row r="12" spans="1:19" ht="17.399999999999999" customHeight="1">
      <c r="B12" s="166" t="s">
        <v>13</v>
      </c>
      <c r="C12" s="166"/>
      <c r="D12" s="193" t="s">
        <v>178</v>
      </c>
      <c r="E12" s="189"/>
      <c r="F12" s="189"/>
      <c r="G12" s="189"/>
      <c r="H12" s="189"/>
      <c r="I12" s="189"/>
      <c r="J12" s="367"/>
      <c r="K12" s="348"/>
      <c r="L12" s="11"/>
      <c r="M12" s="11"/>
      <c r="N12" s="11"/>
    </row>
    <row r="13" spans="1:19" ht="17.399999999999999" customHeight="1">
      <c r="B13" s="115"/>
      <c r="C13" s="115" t="s">
        <v>8</v>
      </c>
      <c r="D13" s="115" t="s">
        <v>12</v>
      </c>
      <c r="E13" s="158">
        <v>64439.711688882606</v>
      </c>
      <c r="F13" s="158">
        <v>63698.26337660697</v>
      </c>
      <c r="G13" s="158">
        <v>68902.844354885514</v>
      </c>
      <c r="H13" s="158">
        <v>73508.297046057211</v>
      </c>
      <c r="I13" s="158">
        <v>75249</v>
      </c>
      <c r="J13" s="367"/>
      <c r="K13" s="346">
        <v>147874.32565016768</v>
      </c>
      <c r="L13" s="11"/>
      <c r="M13" s="11"/>
      <c r="N13" s="11"/>
    </row>
    <row r="14" spans="1:19" ht="17.399999999999999" customHeight="1">
      <c r="B14" s="170"/>
      <c r="C14" s="170" t="s">
        <v>9</v>
      </c>
      <c r="D14" s="170" t="s">
        <v>10</v>
      </c>
      <c r="E14" s="195">
        <v>0.11251756861940571</v>
      </c>
      <c r="F14" s="195">
        <v>0.10670029695419631</v>
      </c>
      <c r="G14" s="195">
        <v>0.10494347809282699</v>
      </c>
      <c r="H14" s="195">
        <v>0.10361833435209512</v>
      </c>
      <c r="I14" s="195">
        <v>0.10299999999999999</v>
      </c>
      <c r="J14" s="349"/>
      <c r="K14" s="349">
        <f>K13/K21</f>
        <v>0.1038087549001239</v>
      </c>
      <c r="L14" s="11"/>
      <c r="M14" s="11"/>
      <c r="N14" s="11"/>
    </row>
    <row r="15" spans="1:19" ht="17.399999999999999" customHeight="1">
      <c r="B15" s="65" t="s">
        <v>14</v>
      </c>
      <c r="C15" s="65"/>
      <c r="D15" s="191" t="s">
        <v>269</v>
      </c>
      <c r="E15" s="188"/>
      <c r="F15" s="188"/>
      <c r="G15" s="188"/>
      <c r="H15" s="188"/>
      <c r="I15" s="188"/>
      <c r="J15" s="367"/>
      <c r="K15" s="348"/>
      <c r="L15" s="11"/>
      <c r="M15" s="11"/>
      <c r="N15" s="11"/>
    </row>
    <row r="16" spans="1:19" ht="17.399999999999999" customHeight="1">
      <c r="B16" s="115"/>
      <c r="C16" s="115" t="s">
        <v>8</v>
      </c>
      <c r="D16" s="115" t="s">
        <v>12</v>
      </c>
      <c r="E16" s="158">
        <v>247758.27590272055</v>
      </c>
      <c r="F16" s="158">
        <v>254050.15294791473</v>
      </c>
      <c r="G16" s="158">
        <v>272849.51775527978</v>
      </c>
      <c r="H16" s="158">
        <v>298581.84060965315</v>
      </c>
      <c r="I16" s="158">
        <v>300415</v>
      </c>
      <c r="J16" s="367"/>
      <c r="K16" s="346">
        <v>583994.27649134106</v>
      </c>
      <c r="L16" s="11"/>
      <c r="M16" s="11"/>
      <c r="N16" s="11"/>
    </row>
    <row r="17" spans="1:14" ht="17.399999999999999" customHeight="1">
      <c r="B17" s="78"/>
      <c r="C17" s="78" t="s">
        <v>9</v>
      </c>
      <c r="D17" s="78" t="s">
        <v>57</v>
      </c>
      <c r="E17" s="94">
        <v>0.43260837268332297</v>
      </c>
      <c r="F17" s="94">
        <v>0.4255567628356498</v>
      </c>
      <c r="G17" s="94">
        <v>0.41556742188625417</v>
      </c>
      <c r="H17" s="94">
        <v>0.42088518214984921</v>
      </c>
      <c r="I17" s="94">
        <v>0.41199999999999998</v>
      </c>
      <c r="J17" s="349"/>
      <c r="K17" s="195">
        <f>K16/K21</f>
        <v>0.40996784563389871</v>
      </c>
      <c r="L17" s="7"/>
      <c r="M17" s="11"/>
      <c r="N17" s="11"/>
    </row>
    <row r="18" spans="1:14" ht="17.399999999999999" customHeight="1">
      <c r="A18" s="11"/>
      <c r="B18" s="166" t="s">
        <v>15</v>
      </c>
      <c r="C18" s="166"/>
      <c r="D18" s="193" t="s">
        <v>16</v>
      </c>
      <c r="E18" s="189"/>
      <c r="F18" s="189"/>
      <c r="G18" s="189"/>
      <c r="H18" s="189"/>
      <c r="I18" s="189"/>
      <c r="J18" s="367"/>
      <c r="K18" s="348"/>
      <c r="L18" s="7"/>
      <c r="M18" s="11"/>
      <c r="N18" s="11"/>
    </row>
    <row r="19" spans="1:14" ht="17.399999999999999" customHeight="1">
      <c r="A19" s="11"/>
      <c r="B19" s="115"/>
      <c r="C19" s="115" t="s">
        <v>8</v>
      </c>
      <c r="D19" s="115" t="s">
        <v>12</v>
      </c>
      <c r="E19" s="158">
        <v>44550.344190389063</v>
      </c>
      <c r="F19" s="158">
        <v>45698.07848856652</v>
      </c>
      <c r="G19" s="158">
        <v>52014.897836531534</v>
      </c>
      <c r="H19" s="158">
        <v>24179.657312625372</v>
      </c>
      <c r="I19" s="158">
        <v>27468</v>
      </c>
      <c r="J19" s="367"/>
      <c r="K19" s="346">
        <v>83450.205638573447</v>
      </c>
      <c r="L19" s="11"/>
      <c r="M19" s="11"/>
    </row>
    <row r="20" spans="1:14" ht="17.399999999999999" customHeight="1">
      <c r="B20" s="170"/>
      <c r="C20" s="170" t="s">
        <v>9</v>
      </c>
      <c r="D20" s="170" t="s">
        <v>10</v>
      </c>
      <c r="E20" s="195">
        <v>7.7788932912390016E-2</v>
      </c>
      <c r="F20" s="195">
        <v>7.6548374892696308E-2</v>
      </c>
      <c r="G20" s="195">
        <v>7.9222045805452168E-2</v>
      </c>
      <c r="H20" s="195">
        <v>3.4083986660293386E-2</v>
      </c>
      <c r="I20" s="195">
        <v>3.7999999999999999E-2</v>
      </c>
      <c r="J20" s="349"/>
      <c r="K20" s="349">
        <f>K19/K21</f>
        <v>5.858259644066742E-2</v>
      </c>
      <c r="L20" s="38"/>
      <c r="M20" s="11"/>
      <c r="N20" s="11"/>
    </row>
    <row r="21" spans="1:14" ht="17.399999999999999" customHeight="1">
      <c r="B21" s="164" t="s">
        <v>17</v>
      </c>
      <c r="C21" s="164"/>
      <c r="D21" s="196" t="s">
        <v>18</v>
      </c>
      <c r="E21" s="165">
        <v>572708</v>
      </c>
      <c r="F21" s="165">
        <v>596983</v>
      </c>
      <c r="G21" s="165">
        <f>SUM(G7,G10,G13,G16,G19)</f>
        <v>656571</v>
      </c>
      <c r="H21" s="165">
        <v>709414</v>
      </c>
      <c r="I21" s="165">
        <f>SUM(I7,I10,I13,I16,I19)</f>
        <v>728733</v>
      </c>
      <c r="J21" s="83"/>
      <c r="K21" s="231">
        <f>K7+K10+K13+K16+K19</f>
        <v>1424488</v>
      </c>
      <c r="L21" s="38"/>
      <c r="M21" s="11"/>
      <c r="N21" s="11"/>
    </row>
    <row r="22" spans="1:14" ht="17.399999999999999" customHeight="1">
      <c r="B22" s="488" t="s">
        <v>539</v>
      </c>
      <c r="C22" s="489"/>
      <c r="D22" s="489"/>
      <c r="E22" s="489"/>
      <c r="F22" s="489"/>
      <c r="G22" s="489"/>
      <c r="H22" s="489"/>
      <c r="I22" s="489"/>
      <c r="J22" s="489"/>
      <c r="K22" s="489"/>
      <c r="L22" s="7"/>
      <c r="M22" s="11"/>
      <c r="N22" s="11"/>
    </row>
    <row r="23" spans="1:14" ht="25.95" customHeight="1">
      <c r="B23" s="491" t="s">
        <v>540</v>
      </c>
      <c r="C23" s="491"/>
      <c r="D23" s="491"/>
      <c r="E23" s="491"/>
      <c r="F23" s="491"/>
      <c r="G23" s="491"/>
      <c r="H23" s="491"/>
      <c r="I23" s="491"/>
      <c r="J23" s="491"/>
      <c r="K23" s="491"/>
      <c r="L23" s="156"/>
      <c r="M23" s="99"/>
      <c r="N23" s="99"/>
    </row>
    <row r="24" spans="1:14" ht="17.399999999999999" customHeight="1">
      <c r="B24" s="322"/>
      <c r="C24" s="99"/>
      <c r="D24" s="99"/>
      <c r="E24" s="53"/>
      <c r="F24" s="53"/>
      <c r="G24" s="53"/>
      <c r="H24" s="53"/>
      <c r="I24" s="53"/>
      <c r="J24" s="53"/>
      <c r="K24" s="53"/>
      <c r="L24" s="156"/>
      <c r="M24" s="99"/>
      <c r="N24" s="99"/>
    </row>
    <row r="25" spans="1:14" ht="17.399999999999999" customHeight="1">
      <c r="A25" s="6" t="s">
        <v>554</v>
      </c>
      <c r="C25" s="156"/>
      <c r="D25" s="156"/>
      <c r="G25" s="157"/>
      <c r="H25" s="157"/>
      <c r="I25" s="157"/>
      <c r="J25" s="42"/>
      <c r="K25" s="42" t="s">
        <v>4</v>
      </c>
      <c r="L25" s="7"/>
      <c r="M25" s="11"/>
      <c r="N25" s="11"/>
    </row>
    <row r="26" spans="1:14" ht="17.399999999999999" customHeight="1">
      <c r="B26" s="36" t="s">
        <v>6</v>
      </c>
      <c r="C26" s="268"/>
      <c r="D26" s="268"/>
      <c r="E26" s="259" t="s">
        <v>204</v>
      </c>
      <c r="F26" s="259" t="s">
        <v>224</v>
      </c>
      <c r="G26" s="259" t="s">
        <v>368</v>
      </c>
      <c r="H26" s="259" t="s">
        <v>465</v>
      </c>
      <c r="I26" s="259" t="s">
        <v>475</v>
      </c>
      <c r="J26" s="178"/>
      <c r="K26" s="259" t="s">
        <v>476</v>
      </c>
      <c r="L26" s="7"/>
      <c r="M26" s="11"/>
      <c r="N26" s="11"/>
    </row>
    <row r="27" spans="1:14" ht="17.399999999999999" customHeight="1">
      <c r="B27" s="166" t="s">
        <v>19</v>
      </c>
      <c r="C27" s="192"/>
      <c r="D27" s="193" t="s">
        <v>180</v>
      </c>
      <c r="E27" s="194"/>
      <c r="F27" s="194"/>
      <c r="G27" s="197"/>
      <c r="H27" s="194"/>
      <c r="I27" s="194"/>
      <c r="J27" s="178"/>
      <c r="K27" s="283"/>
      <c r="L27" s="7"/>
      <c r="M27" s="11"/>
      <c r="N27" s="11"/>
    </row>
    <row r="28" spans="1:14" ht="17.399999999999999" customHeight="1">
      <c r="B28" s="115"/>
      <c r="C28" s="67" t="s">
        <v>72</v>
      </c>
      <c r="D28" s="115" t="s">
        <v>28</v>
      </c>
      <c r="E28" s="159">
        <v>531004</v>
      </c>
      <c r="F28" s="179">
        <v>547373</v>
      </c>
      <c r="G28" s="179">
        <v>588715</v>
      </c>
      <c r="H28" s="179">
        <v>656195</v>
      </c>
      <c r="I28" s="179">
        <v>678513</v>
      </c>
      <c r="J28" s="327"/>
      <c r="K28" s="179">
        <v>1316296</v>
      </c>
      <c r="L28" s="7"/>
      <c r="M28" s="11"/>
      <c r="N28" s="11"/>
    </row>
    <row r="29" spans="1:14" ht="17.399999999999999" customHeight="1">
      <c r="B29" s="170"/>
      <c r="C29" s="170" t="s">
        <v>9</v>
      </c>
      <c r="D29" s="170" t="s">
        <v>56</v>
      </c>
      <c r="E29" s="198">
        <v>0.92700000000000005</v>
      </c>
      <c r="F29" s="198">
        <v>0.91700000000000004</v>
      </c>
      <c r="G29" s="198">
        <v>0.89700000000000002</v>
      </c>
      <c r="H29" s="198">
        <v>0.92500000000000004</v>
      </c>
      <c r="I29" s="198">
        <f>I28/I36</f>
        <v>0.93108587095685247</v>
      </c>
      <c r="J29" s="209"/>
      <c r="K29" s="198">
        <f>K28/K36</f>
        <v>0.92404850023306617</v>
      </c>
      <c r="L29" s="7"/>
      <c r="M29" s="11"/>
      <c r="N29" s="11"/>
    </row>
    <row r="30" spans="1:14" ht="17.399999999999999" customHeight="1">
      <c r="B30" s="65" t="s">
        <v>20</v>
      </c>
      <c r="C30" s="65"/>
      <c r="D30" s="191" t="s">
        <v>181</v>
      </c>
      <c r="E30" s="319"/>
      <c r="F30" s="319"/>
      <c r="G30" s="319"/>
      <c r="H30" s="319"/>
      <c r="I30" s="319"/>
      <c r="J30" s="328"/>
      <c r="K30" s="350"/>
      <c r="L30" s="7"/>
      <c r="M30" s="11"/>
      <c r="N30" s="11"/>
    </row>
    <row r="31" spans="1:14" ht="17.399999999999999" customHeight="1">
      <c r="B31" s="115"/>
      <c r="C31" s="67" t="s">
        <v>72</v>
      </c>
      <c r="D31" s="115" t="s">
        <v>28</v>
      </c>
      <c r="E31" s="159">
        <v>30317</v>
      </c>
      <c r="F31" s="16">
        <v>37454</v>
      </c>
      <c r="G31" s="16">
        <v>55775</v>
      </c>
      <c r="H31" s="16">
        <v>41482</v>
      </c>
      <c r="I31" s="16">
        <v>38249</v>
      </c>
      <c r="J31" s="327"/>
      <c r="K31" s="16">
        <v>84047</v>
      </c>
      <c r="L31" s="7"/>
      <c r="M31" s="11"/>
      <c r="N31" s="11"/>
    </row>
    <row r="32" spans="1:14" ht="17.399999999999999" customHeight="1">
      <c r="B32" s="115"/>
      <c r="C32" s="115" t="s">
        <v>9</v>
      </c>
      <c r="D32" s="115" t="s">
        <v>57</v>
      </c>
      <c r="E32" s="320">
        <v>5.2999999999999999E-2</v>
      </c>
      <c r="F32" s="320">
        <v>6.3E-2</v>
      </c>
      <c r="G32" s="320">
        <v>8.5000000000000006E-2</v>
      </c>
      <c r="H32" s="320">
        <v>5.8000000000000003E-2</v>
      </c>
      <c r="I32" s="320">
        <f>I31/I36</f>
        <v>5.2486987689592757E-2</v>
      </c>
      <c r="J32" s="209"/>
      <c r="K32" s="250">
        <f>K31/K36</f>
        <v>5.9001550030607489E-2</v>
      </c>
      <c r="L32" s="11"/>
      <c r="M32" s="11"/>
      <c r="N32" s="11"/>
    </row>
    <row r="33" spans="1:14" ht="17.399999999999999" customHeight="1">
      <c r="B33" s="166" t="s">
        <v>21</v>
      </c>
      <c r="C33" s="166"/>
      <c r="D33" s="193" t="s">
        <v>266</v>
      </c>
      <c r="E33" s="321"/>
      <c r="F33" s="321"/>
      <c r="G33" s="321"/>
      <c r="H33" s="321"/>
      <c r="I33" s="321"/>
      <c r="J33" s="328"/>
      <c r="K33" s="351"/>
      <c r="L33" s="11"/>
      <c r="M33" s="11"/>
      <c r="N33" s="11"/>
    </row>
    <row r="34" spans="1:14" ht="17.399999999999999" customHeight="1">
      <c r="B34" s="115"/>
      <c r="C34" s="67" t="s">
        <v>72</v>
      </c>
      <c r="D34" s="115" t="s">
        <v>28</v>
      </c>
      <c r="E34" s="159">
        <v>11387</v>
      </c>
      <c r="F34" s="179">
        <v>12156</v>
      </c>
      <c r="G34" s="179">
        <v>12081</v>
      </c>
      <c r="H34" s="179">
        <v>11737</v>
      </c>
      <c r="I34" s="179">
        <v>11971</v>
      </c>
      <c r="J34" s="327"/>
      <c r="K34" s="179">
        <v>24145</v>
      </c>
      <c r="L34" s="11"/>
      <c r="M34" s="11"/>
      <c r="N34" s="11"/>
    </row>
    <row r="35" spans="1:14" ht="17.399999999999999" customHeight="1">
      <c r="B35" s="170"/>
      <c r="C35" s="170" t="s">
        <v>9</v>
      </c>
      <c r="D35" s="170" t="s">
        <v>56</v>
      </c>
      <c r="E35" s="198">
        <v>0.02</v>
      </c>
      <c r="F35" s="198">
        <v>0.02</v>
      </c>
      <c r="G35" s="198">
        <v>1.7999999999999999E-2</v>
      </c>
      <c r="H35" s="198">
        <v>1.7000000000000001E-2</v>
      </c>
      <c r="I35" s="198">
        <f>I34/I36</f>
        <v>1.642714135355473E-2</v>
      </c>
      <c r="J35" s="209"/>
      <c r="K35" s="198">
        <f>K34/K36</f>
        <v>1.6949949736326315E-2</v>
      </c>
      <c r="L35" s="11"/>
      <c r="M35" s="11"/>
      <c r="N35" s="11"/>
    </row>
    <row r="36" spans="1:14" ht="17.399999999999999" customHeight="1">
      <c r="B36" s="199" t="s">
        <v>17</v>
      </c>
      <c r="C36" s="199"/>
      <c r="D36" s="200" t="s">
        <v>58</v>
      </c>
      <c r="E36" s="201">
        <f>SUM(E28,E31,E34)</f>
        <v>572708</v>
      </c>
      <c r="F36" s="201">
        <f>SUM(F28,F31,F34)</f>
        <v>596983</v>
      </c>
      <c r="G36" s="201">
        <f>SUM(G28,G31,G34)</f>
        <v>656571</v>
      </c>
      <c r="H36" s="201">
        <f>SUM(H28,H31,H34)</f>
        <v>709414</v>
      </c>
      <c r="I36" s="201">
        <f>SUM(I28,I31,I34)</f>
        <v>728733</v>
      </c>
      <c r="J36" s="329"/>
      <c r="K36" s="352">
        <v>1424488</v>
      </c>
      <c r="L36" s="11"/>
      <c r="M36" s="11"/>
      <c r="N36" s="11"/>
    </row>
    <row r="37" spans="1:14">
      <c r="L37" s="11"/>
      <c r="M37" s="11"/>
      <c r="N37" s="11"/>
    </row>
    <row r="38" spans="1:14">
      <c r="L38" s="11"/>
      <c r="M38" s="11"/>
      <c r="N38" s="11"/>
    </row>
    <row r="39" spans="1:14">
      <c r="L39" s="11"/>
      <c r="M39" s="11"/>
      <c r="N39" s="11"/>
    </row>
    <row r="40" spans="1:14">
      <c r="L40" s="11"/>
      <c r="M40" s="11"/>
      <c r="N40" s="11"/>
    </row>
    <row r="46" spans="1:14">
      <c r="A46" s="95"/>
    </row>
  </sheetData>
  <mergeCells count="4">
    <mergeCell ref="A2:K2"/>
    <mergeCell ref="A3:K3"/>
    <mergeCell ref="B23:K23"/>
    <mergeCell ref="B22:K22"/>
  </mergeCells>
  <phoneticPr fontId="2"/>
  <printOptions horizontalCentered="1"/>
  <pageMargins left="0" right="0" top="0.39370078740157483" bottom="0.39370078740157483" header="0.31496062992125984"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showGridLines="0" zoomScale="90" zoomScaleNormal="90" workbookViewId="0">
      <selection activeCell="N19" sqref="N19"/>
    </sheetView>
  </sheetViews>
  <sheetFormatPr defaultColWidth="9" defaultRowHeight="13.8"/>
  <cols>
    <col min="1" max="2" width="2" style="6" customWidth="1"/>
    <col min="3" max="3" width="16.88671875" style="6" customWidth="1"/>
    <col min="4" max="4" width="27.44140625" style="155" customWidth="1"/>
    <col min="5" max="5" width="10.21875" style="6" customWidth="1"/>
    <col min="6" max="9" width="9" style="6"/>
    <col min="10" max="10" width="1.33203125" style="6" customWidth="1"/>
    <col min="11" max="16384" width="9" style="6"/>
  </cols>
  <sheetData>
    <row r="1" spans="1:11" s="54" customFormat="1" ht="16.5" customHeight="1">
      <c r="A1" s="46" t="s">
        <v>378</v>
      </c>
      <c r="B1" s="46"/>
      <c r="C1" s="46"/>
      <c r="D1" s="61"/>
      <c r="E1" s="46"/>
      <c r="F1" s="46"/>
      <c r="G1" s="46"/>
      <c r="H1" s="46"/>
      <c r="I1" s="46"/>
      <c r="J1" s="46"/>
      <c r="K1" s="46"/>
    </row>
    <row r="2" spans="1:11" ht="21" customHeight="1">
      <c r="F2" s="37"/>
      <c r="G2" s="37"/>
      <c r="H2" s="157"/>
      <c r="I2" s="37"/>
      <c r="K2" s="157" t="s">
        <v>215</v>
      </c>
    </row>
    <row r="3" spans="1:11" s="56" customFormat="1">
      <c r="B3" s="63"/>
      <c r="C3" s="269"/>
      <c r="D3" s="270"/>
      <c r="E3" s="271" t="s">
        <v>204</v>
      </c>
      <c r="F3" s="271" t="s">
        <v>224</v>
      </c>
      <c r="G3" s="271" t="s">
        <v>368</v>
      </c>
      <c r="H3" s="285" t="s">
        <v>465</v>
      </c>
      <c r="I3" s="285" t="s">
        <v>475</v>
      </c>
      <c r="K3" s="271" t="s">
        <v>476</v>
      </c>
    </row>
    <row r="4" spans="1:11" ht="28.5" customHeight="1">
      <c r="A4" s="99"/>
      <c r="B4" s="99" t="s">
        <v>22</v>
      </c>
      <c r="C4" s="99"/>
      <c r="D4" s="278" t="s">
        <v>456</v>
      </c>
      <c r="E4" s="16">
        <v>47791</v>
      </c>
      <c r="F4" s="16">
        <v>48703</v>
      </c>
      <c r="G4" s="16">
        <v>48823</v>
      </c>
      <c r="H4" s="16">
        <v>50142</v>
      </c>
      <c r="I4" s="16">
        <v>51004</v>
      </c>
      <c r="J4" s="330"/>
      <c r="K4" s="16">
        <v>99817</v>
      </c>
    </row>
    <row r="5" spans="1:11" ht="17.399999999999999" customHeight="1">
      <c r="A5" s="11"/>
      <c r="B5" s="166"/>
      <c r="C5" s="166" t="s">
        <v>23</v>
      </c>
      <c r="D5" s="186" t="s">
        <v>145</v>
      </c>
      <c r="E5" s="248">
        <v>27142</v>
      </c>
      <c r="F5" s="248">
        <v>27537</v>
      </c>
      <c r="G5" s="248">
        <v>27433</v>
      </c>
      <c r="H5" s="248">
        <v>27388</v>
      </c>
      <c r="I5" s="248">
        <v>28163</v>
      </c>
      <c r="J5" s="331"/>
      <c r="K5" s="248">
        <v>55135</v>
      </c>
    </row>
    <row r="6" spans="1:11" ht="17.399999999999999" customHeight="1">
      <c r="A6" s="11"/>
      <c r="B6" s="170"/>
      <c r="C6" s="168" t="s">
        <v>374</v>
      </c>
      <c r="D6" s="167" t="s">
        <v>57</v>
      </c>
      <c r="E6" s="198">
        <f t="shared" ref="E6:G6" si="0">+E5/E4</f>
        <v>0.56793120043522838</v>
      </c>
      <c r="F6" s="198">
        <f t="shared" si="0"/>
        <v>0.56540664846108046</v>
      </c>
      <c r="G6" s="198">
        <f t="shared" si="0"/>
        <v>0.56188681564016962</v>
      </c>
      <c r="H6" s="198">
        <f t="shared" ref="H6" si="1">+H5/H4</f>
        <v>0.54620876710143196</v>
      </c>
      <c r="I6" s="198">
        <f>+I5/I4</f>
        <v>0.55217237863696966</v>
      </c>
      <c r="J6" s="331"/>
      <c r="K6" s="198">
        <f t="shared" ref="K6" si="2">K5/K4</f>
        <v>0.55236082030115108</v>
      </c>
    </row>
    <row r="7" spans="1:11" s="58" customFormat="1" ht="17.399999999999999" customHeight="1">
      <c r="A7" s="57"/>
      <c r="B7" s="182"/>
      <c r="C7" s="252" t="s">
        <v>430</v>
      </c>
      <c r="D7" s="183" t="s">
        <v>146</v>
      </c>
      <c r="E7" s="249">
        <v>1867</v>
      </c>
      <c r="F7" s="249">
        <v>1924</v>
      </c>
      <c r="G7" s="249">
        <v>2014</v>
      </c>
      <c r="H7" s="249">
        <v>2081</v>
      </c>
      <c r="I7" s="249">
        <v>2195</v>
      </c>
      <c r="J7" s="332"/>
      <c r="K7" s="249">
        <v>4136</v>
      </c>
    </row>
    <row r="8" spans="1:11" s="58" customFormat="1" ht="17.399999999999999" customHeight="1">
      <c r="A8" s="57"/>
      <c r="B8" s="181"/>
      <c r="C8" s="77" t="s">
        <v>374</v>
      </c>
      <c r="D8" s="80" t="s">
        <v>57</v>
      </c>
      <c r="E8" s="250">
        <f t="shared" ref="E8:G8" si="3">+E7/E4</f>
        <v>3.9065932916239457E-2</v>
      </c>
      <c r="F8" s="250">
        <f t="shared" si="3"/>
        <v>3.9504753300618034E-2</v>
      </c>
      <c r="G8" s="250">
        <f t="shared" si="3"/>
        <v>4.1251049710177581E-2</v>
      </c>
      <c r="H8" s="250">
        <f t="shared" ref="H8" si="4">+H7/H4</f>
        <v>4.1502133939611503E-2</v>
      </c>
      <c r="I8" s="250">
        <f>+I7/I4</f>
        <v>4.3035840326248923E-2</v>
      </c>
      <c r="J8" s="332"/>
      <c r="K8" s="250">
        <f t="shared" ref="K8" si="5">K7/K4</f>
        <v>4.1435827564442931E-2</v>
      </c>
    </row>
    <row r="9" spans="1:11" ht="17.399999999999999" customHeight="1">
      <c r="A9" s="11"/>
      <c r="B9" s="166"/>
      <c r="C9" s="187" t="s">
        <v>24</v>
      </c>
      <c r="D9" s="186" t="s">
        <v>457</v>
      </c>
      <c r="E9" s="251">
        <v>458</v>
      </c>
      <c r="F9" s="251">
        <v>523</v>
      </c>
      <c r="G9" s="251">
        <v>562</v>
      </c>
      <c r="H9" s="251">
        <v>523</v>
      </c>
      <c r="I9" s="251">
        <v>514</v>
      </c>
      <c r="J9" s="331"/>
      <c r="K9" s="251">
        <v>1017</v>
      </c>
    </row>
    <row r="10" spans="1:11" ht="17.399999999999999" customHeight="1">
      <c r="A10" s="11"/>
      <c r="B10" s="170"/>
      <c r="C10" s="168" t="s">
        <v>374</v>
      </c>
      <c r="D10" s="167" t="s">
        <v>57</v>
      </c>
      <c r="E10" s="226">
        <f t="shared" ref="E10:G10" si="6">+E9/E4</f>
        <v>9.5833943629553674E-3</v>
      </c>
      <c r="F10" s="226">
        <f t="shared" si="6"/>
        <v>1.0738558199700224E-2</v>
      </c>
      <c r="G10" s="226">
        <f t="shared" si="6"/>
        <v>1.1510968191221351E-2</v>
      </c>
      <c r="H10" s="226">
        <f t="shared" ref="H10" si="7">+H9/H4</f>
        <v>1.0430377727254596E-2</v>
      </c>
      <c r="I10" s="226">
        <f>+I9/I4</f>
        <v>1.0077640969335739E-2</v>
      </c>
      <c r="J10" s="331"/>
      <c r="K10" s="226">
        <f t="shared" ref="K10" si="8">K9/K4</f>
        <v>1.0188645220753979E-2</v>
      </c>
    </row>
    <row r="11" spans="1:11" s="11" customFormat="1" ht="17.399999999999999" customHeight="1">
      <c r="B11" s="65"/>
      <c r="C11" s="162" t="s">
        <v>25</v>
      </c>
      <c r="D11" s="184" t="s">
        <v>147</v>
      </c>
      <c r="E11" s="249">
        <v>2569</v>
      </c>
      <c r="F11" s="249">
        <v>3028</v>
      </c>
      <c r="G11" s="249">
        <v>2746</v>
      </c>
      <c r="H11" s="249">
        <v>2934</v>
      </c>
      <c r="I11" s="249">
        <v>2632</v>
      </c>
      <c r="J11" s="330"/>
      <c r="K11" s="249">
        <v>5893</v>
      </c>
    </row>
    <row r="12" spans="1:11" s="11" customFormat="1" ht="17.399999999999999" customHeight="1">
      <c r="B12" s="78"/>
      <c r="C12" s="77" t="s">
        <v>374</v>
      </c>
      <c r="D12" s="80" t="s">
        <v>57</v>
      </c>
      <c r="E12" s="227">
        <f t="shared" ref="E12:G12" si="9">+E11/E4</f>
        <v>5.3754891088280222E-2</v>
      </c>
      <c r="F12" s="227">
        <f t="shared" si="9"/>
        <v>6.2172761431533989E-2</v>
      </c>
      <c r="G12" s="227">
        <f t="shared" si="9"/>
        <v>5.6243983368494357E-2</v>
      </c>
      <c r="H12" s="227">
        <f t="shared" ref="H12" si="10">+H11/H4</f>
        <v>5.8513820749072631E-2</v>
      </c>
      <c r="I12" s="227">
        <f>+I11/I4</f>
        <v>5.1603795780723077E-2</v>
      </c>
      <c r="J12" s="330"/>
      <c r="K12" s="227">
        <f t="shared" ref="K12" si="11">K11/K4</f>
        <v>5.9038039612490857E-2</v>
      </c>
    </row>
    <row r="13" spans="1:11" s="11" customFormat="1" ht="17.399999999999999" customHeight="1">
      <c r="B13" s="166"/>
      <c r="C13" s="310" t="s">
        <v>471</v>
      </c>
      <c r="D13" s="186" t="s">
        <v>148</v>
      </c>
      <c r="E13" s="251">
        <v>209</v>
      </c>
      <c r="F13" s="251">
        <v>173</v>
      </c>
      <c r="G13" s="251">
        <v>149</v>
      </c>
      <c r="H13" s="251">
        <v>134</v>
      </c>
      <c r="I13" s="251">
        <v>93</v>
      </c>
      <c r="J13" s="330"/>
      <c r="K13" s="251">
        <v>270</v>
      </c>
    </row>
    <row r="14" spans="1:11" s="11" customFormat="1" ht="17.399999999999999" customHeight="1">
      <c r="B14" s="170"/>
      <c r="C14" s="168" t="s">
        <v>374</v>
      </c>
      <c r="D14" s="167" t="s">
        <v>57</v>
      </c>
      <c r="E14" s="226">
        <f t="shared" ref="E14:G14" si="12">+E13/E4</f>
        <v>4.3732083446674057E-3</v>
      </c>
      <c r="F14" s="226">
        <f t="shared" si="12"/>
        <v>3.5521425784859248E-3</v>
      </c>
      <c r="G14" s="226">
        <f t="shared" si="12"/>
        <v>3.051840321160109E-3</v>
      </c>
      <c r="H14" s="226">
        <f t="shared" ref="H14" si="13">+H13/H4</f>
        <v>2.6724103545929562E-3</v>
      </c>
      <c r="I14" s="226">
        <f>+I13/I4</f>
        <v>1.8233864010665829E-3</v>
      </c>
      <c r="J14" s="330"/>
      <c r="K14" s="226">
        <f t="shared" ref="K14" si="14">K13/K4</f>
        <v>2.7049500586072512E-3</v>
      </c>
    </row>
    <row r="15" spans="1:11" ht="17.399999999999999" customHeight="1">
      <c r="A15" s="11"/>
      <c r="B15" s="65"/>
      <c r="C15" s="65" t="s">
        <v>26</v>
      </c>
      <c r="D15" s="185" t="s">
        <v>149</v>
      </c>
      <c r="E15" s="249">
        <v>1058</v>
      </c>
      <c r="F15" s="249">
        <v>996</v>
      </c>
      <c r="G15" s="249">
        <v>993</v>
      </c>
      <c r="H15" s="249">
        <v>971</v>
      </c>
      <c r="I15" s="249">
        <v>988</v>
      </c>
      <c r="J15" s="331"/>
      <c r="K15" s="249">
        <v>1949</v>
      </c>
    </row>
    <row r="16" spans="1:11" ht="17.399999999999999" customHeight="1">
      <c r="A16" s="11"/>
      <c r="B16" s="78"/>
      <c r="C16" s="77" t="s">
        <v>374</v>
      </c>
      <c r="D16" s="80" t="s">
        <v>57</v>
      </c>
      <c r="E16" s="227">
        <f t="shared" ref="E16:G16" si="15">+E15/E4</f>
        <v>2.2138059467263712E-2</v>
      </c>
      <c r="F16" s="227">
        <f t="shared" si="15"/>
        <v>2.0450485596369833E-2</v>
      </c>
      <c r="G16" s="227">
        <f t="shared" si="15"/>
        <v>2.0338774757798578E-2</v>
      </c>
      <c r="H16" s="227">
        <f t="shared" ref="H16" si="16">+H15/H4</f>
        <v>1.9365003390371345E-2</v>
      </c>
      <c r="I16" s="227">
        <f>+I15/I4</f>
        <v>1.9371029723158968E-2</v>
      </c>
      <c r="J16" s="331"/>
      <c r="K16" s="227">
        <f t="shared" ref="K16" si="17">K15/K4</f>
        <v>1.9525732089724194E-2</v>
      </c>
    </row>
    <row r="17" spans="1:11" ht="17.399999999999999" customHeight="1">
      <c r="A17" s="11"/>
      <c r="B17" s="166"/>
      <c r="C17" s="166" t="s">
        <v>2</v>
      </c>
      <c r="D17" s="176" t="s">
        <v>5</v>
      </c>
      <c r="E17" s="251">
        <f t="shared" ref="E17:G17" si="18">E4-SUM(E5,E7,E9,E11,E13,E15)</f>
        <v>14488</v>
      </c>
      <c r="F17" s="251">
        <f t="shared" si="18"/>
        <v>14522</v>
      </c>
      <c r="G17" s="251">
        <f t="shared" si="18"/>
        <v>14926</v>
      </c>
      <c r="H17" s="251">
        <f>H4-SUM(H5,H7,H9,H11,H13,H15)</f>
        <v>16111</v>
      </c>
      <c r="I17" s="251">
        <f>I4-SUM(I5,I7,I9,I11,I13,I15)</f>
        <v>16419</v>
      </c>
      <c r="J17" s="331"/>
      <c r="K17" s="251">
        <f>K4-K5-K7-K9-K11-K13-K15</f>
        <v>31417</v>
      </c>
    </row>
    <row r="18" spans="1:11" ht="17.399999999999999" customHeight="1">
      <c r="A18" s="11"/>
      <c r="B18" s="170"/>
      <c r="C18" s="168" t="s">
        <v>374</v>
      </c>
      <c r="D18" s="167" t="s">
        <v>57</v>
      </c>
      <c r="E18" s="226">
        <f t="shared" ref="E18:G18" si="19">+E17/E4</f>
        <v>0.30315331338536544</v>
      </c>
      <c r="F18" s="226">
        <f t="shared" si="19"/>
        <v>0.29817465043221159</v>
      </c>
      <c r="G18" s="226">
        <f t="shared" si="19"/>
        <v>0.30571656801097841</v>
      </c>
      <c r="H18" s="226">
        <f t="shared" ref="H18" si="20">+H17/H4</f>
        <v>0.32130748673766502</v>
      </c>
      <c r="I18" s="226">
        <f>+I17/I4</f>
        <v>0.32191592816249703</v>
      </c>
      <c r="J18" s="331"/>
      <c r="K18" s="226">
        <f t="shared" ref="K18" si="21">K17/K4</f>
        <v>0.3147459851528297</v>
      </c>
    </row>
    <row r="19" spans="1:11" ht="17.399999999999999" customHeight="1">
      <c r="A19" s="11"/>
      <c r="B19" s="11"/>
      <c r="C19" s="11"/>
      <c r="D19" s="100"/>
      <c r="E19" s="45"/>
    </row>
    <row r="20" spans="1:11" ht="17.399999999999999" customHeight="1">
      <c r="A20" s="11"/>
      <c r="B20" s="11"/>
      <c r="C20" s="11"/>
      <c r="D20" s="100"/>
      <c r="E20" s="55"/>
    </row>
    <row r="21" spans="1:11" ht="17.399999999999999" customHeight="1">
      <c r="A21" s="46" t="s">
        <v>379</v>
      </c>
      <c r="B21" s="46"/>
      <c r="C21" s="46"/>
      <c r="D21" s="61"/>
      <c r="E21" s="62"/>
      <c r="F21" s="48"/>
      <c r="G21" s="48"/>
      <c r="H21" s="48"/>
      <c r="I21" s="48"/>
      <c r="J21" s="46"/>
      <c r="K21" s="48"/>
    </row>
    <row r="22" spans="1:11" ht="17.399999999999999" customHeight="1">
      <c r="F22" s="37"/>
      <c r="G22" s="37"/>
      <c r="H22" s="157"/>
      <c r="I22" s="37"/>
      <c r="K22" s="157" t="s">
        <v>144</v>
      </c>
    </row>
    <row r="23" spans="1:11" s="56" customFormat="1" ht="17.399999999999999" customHeight="1">
      <c r="B23" s="63"/>
      <c r="C23" s="272"/>
      <c r="D23" s="273"/>
      <c r="E23" s="259" t="s">
        <v>204</v>
      </c>
      <c r="F23" s="259" t="s">
        <v>224</v>
      </c>
      <c r="G23" s="259" t="s">
        <v>368</v>
      </c>
      <c r="H23" s="285" t="s">
        <v>465</v>
      </c>
      <c r="I23" s="285" t="s">
        <v>475</v>
      </c>
      <c r="K23" s="271" t="s">
        <v>476</v>
      </c>
    </row>
    <row r="24" spans="1:11" ht="17.399999999999999" customHeight="1">
      <c r="B24" s="166" t="s">
        <v>27</v>
      </c>
      <c r="C24" s="189"/>
      <c r="D24" s="190" t="s">
        <v>265</v>
      </c>
      <c r="E24" s="189">
        <v>4961</v>
      </c>
      <c r="F24" s="189">
        <v>1564</v>
      </c>
      <c r="G24" s="189">
        <v>946</v>
      </c>
      <c r="H24" s="189">
        <v>1647</v>
      </c>
      <c r="I24" s="189">
        <v>3068</v>
      </c>
      <c r="J24" s="331"/>
      <c r="K24" s="353">
        <v>4162</v>
      </c>
    </row>
    <row r="25" spans="1:11" ht="17.399999999999999" customHeight="1">
      <c r="B25" s="164" t="s">
        <v>25</v>
      </c>
      <c r="C25" s="229"/>
      <c r="D25" s="230" t="s">
        <v>147</v>
      </c>
      <c r="E25" s="231">
        <v>2569</v>
      </c>
      <c r="F25" s="231">
        <v>3028</v>
      </c>
      <c r="G25" s="231">
        <v>2746</v>
      </c>
      <c r="H25" s="231">
        <v>2934</v>
      </c>
      <c r="I25" s="231">
        <v>2632</v>
      </c>
      <c r="J25" s="331"/>
      <c r="K25" s="354">
        <v>6244</v>
      </c>
    </row>
    <row r="38" spans="1:1">
      <c r="A38" s="95"/>
    </row>
  </sheetData>
  <phoneticPr fontId="2"/>
  <printOptions horizontalCentered="1"/>
  <pageMargins left="0" right="0" top="0.39370078740157483" bottom="0.19685039370078741" header="0.31496062992125984"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0"/>
  <sheetViews>
    <sheetView showGridLines="0" zoomScaleNormal="100" workbookViewId="0">
      <selection activeCell="F20" sqref="F20"/>
    </sheetView>
  </sheetViews>
  <sheetFormatPr defaultColWidth="9" defaultRowHeight="13.8"/>
  <cols>
    <col min="1" max="1" width="2" style="6" customWidth="1"/>
    <col min="2" max="2" width="27.33203125" style="6" bestFit="1" customWidth="1"/>
    <col min="3" max="3" width="9.6640625" style="6" customWidth="1"/>
    <col min="4" max="4" width="21.21875" style="6" customWidth="1"/>
    <col min="5" max="9" width="8.6640625" style="6" customWidth="1"/>
    <col min="10" max="10" width="1.33203125" style="6" customWidth="1"/>
    <col min="11" max="11" width="8.6640625" style="6" customWidth="1"/>
    <col min="12" max="16384" width="9" style="6"/>
  </cols>
  <sheetData>
    <row r="1" spans="1:17" s="54" customFormat="1">
      <c r="A1" s="46" t="s">
        <v>380</v>
      </c>
      <c r="B1" s="46"/>
      <c r="C1" s="46"/>
      <c r="D1" s="46"/>
      <c r="E1" s="46"/>
      <c r="F1" s="46"/>
      <c r="G1" s="46"/>
      <c r="H1" s="46"/>
      <c r="I1" s="46"/>
      <c r="J1" s="46"/>
      <c r="K1" s="46"/>
    </row>
    <row r="2" spans="1:17" ht="28.5" customHeight="1">
      <c r="A2" s="501" t="s">
        <v>525</v>
      </c>
      <c r="B2" s="502"/>
      <c r="C2" s="502"/>
      <c r="D2" s="502"/>
      <c r="E2" s="502"/>
      <c r="F2" s="502"/>
      <c r="G2" s="502"/>
      <c r="H2" s="502"/>
      <c r="I2" s="502"/>
      <c r="J2" s="502"/>
      <c r="K2" s="503"/>
    </row>
    <row r="3" spans="1:17" ht="28.5" customHeight="1">
      <c r="A3" s="504" t="s">
        <v>527</v>
      </c>
      <c r="B3" s="504"/>
      <c r="C3" s="504"/>
      <c r="D3" s="504"/>
      <c r="E3" s="504"/>
      <c r="F3" s="504"/>
      <c r="G3" s="504"/>
      <c r="H3" s="504"/>
      <c r="I3" s="504"/>
      <c r="J3" s="504"/>
      <c r="K3" s="504"/>
      <c r="L3" s="315"/>
      <c r="M3" s="315"/>
      <c r="N3" s="315"/>
      <c r="O3" s="315"/>
      <c r="P3" s="315"/>
      <c r="Q3" s="315"/>
    </row>
    <row r="4" spans="1:17" ht="12" customHeight="1">
      <c r="A4" s="325"/>
      <c r="B4" s="325"/>
      <c r="C4" s="325"/>
      <c r="D4" s="325"/>
      <c r="E4" s="325"/>
      <c r="F4" s="325"/>
      <c r="G4" s="325"/>
      <c r="H4" s="326"/>
      <c r="I4" s="325"/>
      <c r="J4" s="325"/>
      <c r="K4" s="325"/>
      <c r="L4" s="324"/>
      <c r="M4" s="324"/>
      <c r="N4" s="324"/>
      <c r="O4" s="324"/>
      <c r="P4" s="324"/>
      <c r="Q4" s="324"/>
    </row>
    <row r="5" spans="1:17" s="58" customFormat="1" ht="17.25" customHeight="1">
      <c r="A5" s="41"/>
      <c r="B5" s="274" t="s">
        <v>221</v>
      </c>
      <c r="C5" s="269"/>
      <c r="D5" s="269" t="s">
        <v>222</v>
      </c>
      <c r="E5" s="271" t="s">
        <v>204</v>
      </c>
      <c r="F5" s="271" t="s">
        <v>224</v>
      </c>
      <c r="G5" s="271" t="s">
        <v>368</v>
      </c>
      <c r="H5" s="285" t="s">
        <v>465</v>
      </c>
      <c r="I5" s="285" t="s">
        <v>475</v>
      </c>
      <c r="K5" s="50" t="s">
        <v>476</v>
      </c>
    </row>
    <row r="6" spans="1:17" ht="17.25" customHeight="1">
      <c r="B6" s="91" t="s">
        <v>175</v>
      </c>
      <c r="C6" s="92" t="s">
        <v>355</v>
      </c>
      <c r="D6" s="79"/>
      <c r="E6" s="43"/>
      <c r="F6" s="43"/>
      <c r="G6" s="43"/>
      <c r="H6" s="284"/>
      <c r="I6" s="284"/>
      <c r="K6" s="43"/>
    </row>
    <row r="7" spans="1:17" ht="39.6">
      <c r="B7" s="97" t="s">
        <v>174</v>
      </c>
      <c r="C7" s="510" t="s">
        <v>184</v>
      </c>
      <c r="D7" s="510"/>
      <c r="E7" s="159">
        <v>7904</v>
      </c>
      <c r="F7" s="159">
        <v>7910</v>
      </c>
      <c r="G7" s="323">
        <v>7828</v>
      </c>
      <c r="H7" s="159">
        <v>7660</v>
      </c>
      <c r="I7" s="366">
        <v>7770</v>
      </c>
      <c r="J7" s="331"/>
      <c r="K7" s="355">
        <v>7572</v>
      </c>
    </row>
    <row r="8" spans="1:17" ht="45" customHeight="1">
      <c r="B8" s="318" t="s">
        <v>468</v>
      </c>
      <c r="C8" s="511" t="s">
        <v>472</v>
      </c>
      <c r="D8" s="510"/>
      <c r="E8" s="158">
        <v>70510340</v>
      </c>
      <c r="F8" s="158">
        <v>70539590</v>
      </c>
      <c r="G8" s="158">
        <f>78270142-7729753</f>
        <v>70540389</v>
      </c>
      <c r="H8" s="158">
        <f>78270142-13649592</f>
        <v>64620550</v>
      </c>
      <c r="I8" s="158">
        <f>76431342-11011791</f>
        <v>65419551</v>
      </c>
      <c r="J8" s="331"/>
      <c r="K8" s="346">
        <f>76431342-13650854</f>
        <v>62780488</v>
      </c>
    </row>
    <row r="9" spans="1:17" ht="48" customHeight="1">
      <c r="B9" s="311" t="s">
        <v>466</v>
      </c>
      <c r="C9" s="511" t="s">
        <v>467</v>
      </c>
      <c r="D9" s="510"/>
      <c r="E9" s="158">
        <v>70510971</v>
      </c>
      <c r="F9" s="158">
        <v>70518318</v>
      </c>
      <c r="G9" s="158">
        <v>70540556</v>
      </c>
      <c r="H9" s="158">
        <v>65448433</v>
      </c>
      <c r="I9" s="158">
        <v>62815614</v>
      </c>
      <c r="J9" s="331"/>
      <c r="K9" s="346">
        <v>64527150</v>
      </c>
    </row>
    <row r="10" spans="1:17" ht="27" customHeight="1">
      <c r="B10" s="311" t="s">
        <v>185</v>
      </c>
      <c r="C10" s="496" t="s">
        <v>186</v>
      </c>
      <c r="D10" s="497"/>
      <c r="E10" s="70">
        <v>1.2594000000000001</v>
      </c>
      <c r="F10" s="70">
        <v>1.2938000000000001</v>
      </c>
      <c r="G10" s="70">
        <v>1.2179</v>
      </c>
      <c r="H10" s="70">
        <v>1.234</v>
      </c>
      <c r="I10" s="70">
        <v>1.2709999999999999</v>
      </c>
      <c r="J10" s="331"/>
      <c r="K10" s="356">
        <v>1.2685999999999999</v>
      </c>
    </row>
    <row r="11" spans="1:17" ht="33.75" customHeight="1">
      <c r="B11" s="311" t="s">
        <v>262</v>
      </c>
      <c r="C11" s="496" t="s">
        <v>187</v>
      </c>
      <c r="D11" s="497"/>
      <c r="E11" s="70">
        <v>0.86409999999999998</v>
      </c>
      <c r="F11" s="70">
        <v>0.80840000000000001</v>
      </c>
      <c r="G11" s="70">
        <v>0.77090000000000003</v>
      </c>
      <c r="H11" s="70">
        <v>0.73899999999999999</v>
      </c>
      <c r="I11" s="70">
        <v>0.69540000000000002</v>
      </c>
      <c r="J11" s="331"/>
      <c r="K11" s="357">
        <v>0.70440000000000003</v>
      </c>
    </row>
    <row r="12" spans="1:17" ht="42.75" customHeight="1">
      <c r="B12" s="311" t="s">
        <v>201</v>
      </c>
      <c r="C12" s="496" t="s">
        <v>188</v>
      </c>
      <c r="D12" s="497"/>
      <c r="E12" s="71">
        <v>2.52</v>
      </c>
      <c r="F12" s="71">
        <v>2.54</v>
      </c>
      <c r="G12" s="71">
        <v>2.62</v>
      </c>
      <c r="H12" s="71">
        <v>2.64</v>
      </c>
      <c r="I12" s="71">
        <v>2.46</v>
      </c>
      <c r="J12" s="331"/>
      <c r="K12" s="71">
        <v>2.4900000000000002</v>
      </c>
    </row>
    <row r="13" spans="1:17" ht="26.25" customHeight="1">
      <c r="B13" s="311" t="s">
        <v>189</v>
      </c>
      <c r="C13" s="496" t="s">
        <v>190</v>
      </c>
      <c r="D13" s="497"/>
      <c r="E13" s="71">
        <v>0.8</v>
      </c>
      <c r="F13" s="71">
        <v>0.73</v>
      </c>
      <c r="G13" s="71">
        <v>0.72</v>
      </c>
      <c r="H13" s="71">
        <v>0.72</v>
      </c>
      <c r="I13" s="71">
        <v>0.76</v>
      </c>
      <c r="J13" s="331"/>
      <c r="K13" s="71">
        <v>0.7</v>
      </c>
    </row>
    <row r="14" spans="1:17" ht="45" customHeight="1">
      <c r="B14" s="311" t="s">
        <v>202</v>
      </c>
      <c r="C14" s="496" t="s">
        <v>191</v>
      </c>
      <c r="D14" s="497"/>
      <c r="E14" s="71">
        <v>3.27</v>
      </c>
      <c r="F14" s="71">
        <v>3.18</v>
      </c>
      <c r="G14" s="71">
        <v>3.26</v>
      </c>
      <c r="H14" s="71">
        <v>3.28</v>
      </c>
      <c r="I14" s="71">
        <v>3.17</v>
      </c>
      <c r="J14" s="85"/>
      <c r="K14" s="71">
        <v>2.99</v>
      </c>
    </row>
    <row r="15" spans="1:17" ht="39.75" customHeight="1">
      <c r="B15" s="311" t="s">
        <v>170</v>
      </c>
      <c r="C15" s="496" t="s">
        <v>192</v>
      </c>
      <c r="D15" s="497"/>
      <c r="E15" s="244">
        <v>12567</v>
      </c>
      <c r="F15" s="244">
        <v>13081</v>
      </c>
      <c r="G15" s="244">
        <v>14509</v>
      </c>
      <c r="H15" s="244">
        <v>15989</v>
      </c>
      <c r="I15" s="403">
        <v>16194</v>
      </c>
      <c r="J15" s="330"/>
      <c r="K15" s="244">
        <v>16252</v>
      </c>
    </row>
    <row r="16" spans="1:17" ht="35.25" customHeight="1">
      <c r="B16" s="76" t="s">
        <v>176</v>
      </c>
      <c r="C16" s="494" t="s">
        <v>193</v>
      </c>
      <c r="D16" s="495"/>
      <c r="E16" s="70">
        <v>6.1999999999999998E-3</v>
      </c>
      <c r="F16" s="70">
        <v>6.8999999999999999E-3</v>
      </c>
      <c r="G16" s="70">
        <v>1.0200000000000001E-2</v>
      </c>
      <c r="H16" s="70">
        <v>1.0500000000000001E-2</v>
      </c>
      <c r="I16" s="70">
        <v>1.11E-2</v>
      </c>
      <c r="J16" s="331"/>
      <c r="K16" s="357">
        <v>2.93E-2</v>
      </c>
    </row>
    <row r="17" spans="2:12" ht="42.75" customHeight="1">
      <c r="B17" s="76" t="s">
        <v>177</v>
      </c>
      <c r="C17" s="494" t="s">
        <v>194</v>
      </c>
      <c r="D17" s="495"/>
      <c r="E17" s="70">
        <v>7.7000000000000002E-3</v>
      </c>
      <c r="F17" s="70">
        <v>1.37E-2</v>
      </c>
      <c r="G17" s="70">
        <v>1.4800000000000001E-2</v>
      </c>
      <c r="H17" s="70">
        <v>3.5999999999999997E-2</v>
      </c>
      <c r="I17" s="70">
        <v>2.1000000000000001E-2</v>
      </c>
      <c r="J17" s="331"/>
      <c r="K17" s="357">
        <v>8.4000000000000005E-2</v>
      </c>
    </row>
    <row r="18" spans="2:12" s="59" customFormat="1" ht="38.25" customHeight="1">
      <c r="B18" s="90" t="s">
        <v>179</v>
      </c>
      <c r="C18" s="508" t="s">
        <v>172</v>
      </c>
      <c r="D18" s="509"/>
      <c r="E18" s="72">
        <v>25.82</v>
      </c>
      <c r="F18" s="72">
        <v>46.39</v>
      </c>
      <c r="G18" s="72">
        <v>51.01</v>
      </c>
      <c r="H18" s="72">
        <v>134.19</v>
      </c>
      <c r="I18" s="72">
        <v>85.71</v>
      </c>
      <c r="J18" s="333"/>
      <c r="K18" s="358">
        <v>320.14</v>
      </c>
    </row>
    <row r="19" spans="2:12" ht="39" customHeight="1">
      <c r="B19" s="311" t="s">
        <v>356</v>
      </c>
      <c r="C19" s="506" t="s">
        <v>195</v>
      </c>
      <c r="D19" s="507"/>
      <c r="E19" s="72">
        <v>3389.19</v>
      </c>
      <c r="F19" s="72">
        <v>3408.25</v>
      </c>
      <c r="G19" s="72">
        <v>3478.97</v>
      </c>
      <c r="H19" s="72">
        <v>3789.81</v>
      </c>
      <c r="I19" s="72">
        <v>4011.13</v>
      </c>
      <c r="J19" s="331"/>
      <c r="K19" s="358">
        <v>3969.2</v>
      </c>
    </row>
    <row r="20" spans="2:12" ht="24">
      <c r="B20" s="311" t="s">
        <v>357</v>
      </c>
      <c r="C20" s="496" t="s">
        <v>196</v>
      </c>
      <c r="D20" s="497"/>
      <c r="E20" s="158">
        <v>578641</v>
      </c>
      <c r="F20" s="158">
        <v>594869</v>
      </c>
      <c r="G20" s="158">
        <v>600056</v>
      </c>
      <c r="H20" s="158">
        <v>640027</v>
      </c>
      <c r="I20" s="158">
        <v>647542</v>
      </c>
      <c r="J20" s="331"/>
      <c r="K20" s="346">
        <v>1209945</v>
      </c>
    </row>
    <row r="21" spans="2:12" ht="26.25" customHeight="1">
      <c r="B21" s="311" t="s">
        <v>358</v>
      </c>
      <c r="C21" s="496" t="s">
        <v>198</v>
      </c>
      <c r="D21" s="497"/>
      <c r="E21" s="70">
        <v>0.97089999999999999</v>
      </c>
      <c r="F21" s="70">
        <v>0.95820000000000005</v>
      </c>
      <c r="G21" s="70">
        <v>0.88049999999999995</v>
      </c>
      <c r="H21" s="70">
        <v>0.871</v>
      </c>
      <c r="I21" s="70">
        <v>0.85770000000000002</v>
      </c>
      <c r="J21" s="85"/>
      <c r="K21" s="357">
        <v>0.81940000000000002</v>
      </c>
    </row>
    <row r="22" spans="2:12" s="19" customFormat="1" ht="39.75" customHeight="1">
      <c r="B22" s="404" t="s">
        <v>171</v>
      </c>
      <c r="C22" s="498" t="s">
        <v>197</v>
      </c>
      <c r="D22" s="499"/>
      <c r="E22" s="158">
        <v>794</v>
      </c>
      <c r="F22" s="158">
        <v>815</v>
      </c>
      <c r="G22" s="158">
        <v>735</v>
      </c>
      <c r="H22" s="158">
        <v>673</v>
      </c>
      <c r="I22" s="405">
        <v>658</v>
      </c>
      <c r="J22" s="334"/>
      <c r="K22" s="346">
        <v>1246</v>
      </c>
      <c r="L22" s="245"/>
    </row>
    <row r="24" spans="2:12" ht="33" customHeight="1">
      <c r="B24" s="500" t="s">
        <v>455</v>
      </c>
      <c r="C24" s="500"/>
      <c r="D24" s="500"/>
      <c r="E24" s="500"/>
      <c r="F24" s="500"/>
      <c r="G24" s="500"/>
      <c r="H24" s="500"/>
      <c r="I24" s="500"/>
      <c r="J24" s="500"/>
      <c r="K24" s="500"/>
    </row>
    <row r="25" spans="2:12" ht="33" customHeight="1">
      <c r="B25" s="505" t="s">
        <v>460</v>
      </c>
      <c r="C25" s="505"/>
      <c r="D25" s="505"/>
      <c r="E25" s="505"/>
      <c r="F25" s="505"/>
      <c r="G25" s="505"/>
      <c r="H25" s="505"/>
      <c r="I25" s="505"/>
      <c r="J25" s="505"/>
      <c r="K25" s="505"/>
    </row>
    <row r="26" spans="2:12">
      <c r="B26" s="312"/>
    </row>
    <row r="60" spans="1:1">
      <c r="A60" s="95"/>
    </row>
  </sheetData>
  <mergeCells count="20">
    <mergeCell ref="A2:K2"/>
    <mergeCell ref="A3:K3"/>
    <mergeCell ref="B25:K25"/>
    <mergeCell ref="C19:D19"/>
    <mergeCell ref="C18:D18"/>
    <mergeCell ref="C7:D7"/>
    <mergeCell ref="C8:D8"/>
    <mergeCell ref="C9:D9"/>
    <mergeCell ref="C10:D10"/>
    <mergeCell ref="C11:D11"/>
    <mergeCell ref="C12:D12"/>
    <mergeCell ref="C13:D13"/>
    <mergeCell ref="C14:D14"/>
    <mergeCell ref="C15:D15"/>
    <mergeCell ref="C16:D16"/>
    <mergeCell ref="C17:D17"/>
    <mergeCell ref="C20:D20"/>
    <mergeCell ref="C21:D21"/>
    <mergeCell ref="C22:D22"/>
    <mergeCell ref="B24:K24"/>
  </mergeCells>
  <phoneticPr fontId="2"/>
  <printOptions horizontalCentered="1"/>
  <pageMargins left="0" right="0" top="0.39370078740157483" bottom="0.39370078740157483" header="0.31496062992125984" footer="0.51181102362204722"/>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3"/>
  <sheetViews>
    <sheetView showGridLines="0" zoomScaleNormal="100" zoomScaleSheetLayoutView="100" workbookViewId="0">
      <pane xSplit="3" ySplit="7" topLeftCell="D8" activePane="bottomRight" state="frozen"/>
      <selection activeCell="N19" sqref="N19"/>
      <selection pane="topRight" activeCell="N19" sqref="N19"/>
      <selection pane="bottomLeft" activeCell="N19" sqref="N19"/>
      <selection pane="bottomRight" activeCell="Q28" sqref="Q28"/>
    </sheetView>
  </sheetViews>
  <sheetFormatPr defaultColWidth="9" defaultRowHeight="13.2"/>
  <cols>
    <col min="1" max="1" width="2.109375" style="155" customWidth="1"/>
    <col min="2" max="2" width="2" style="155" customWidth="1"/>
    <col min="3" max="3" width="20.6640625" style="155" customWidth="1"/>
    <col min="4" max="4" width="21.44140625" style="155" customWidth="1"/>
    <col min="5" max="5" width="7.6640625" style="18" customWidth="1"/>
    <col min="6" max="6" width="7.6640625" style="26" customWidth="1"/>
    <col min="7" max="14" width="7.6640625" style="155" customWidth="1"/>
    <col min="15" max="15" width="1.33203125" style="155" customWidth="1"/>
    <col min="16" max="17" width="7.6640625" style="155" customWidth="1"/>
    <col min="18" max="16384" width="9" style="155"/>
  </cols>
  <sheetData>
    <row r="1" spans="1:18" ht="13.8">
      <c r="A1" s="381" t="s">
        <v>544</v>
      </c>
      <c r="B1" s="10"/>
      <c r="C1" s="10"/>
      <c r="D1" s="10"/>
      <c r="E1" s="17"/>
      <c r="F1" s="25"/>
      <c r="G1" s="25"/>
      <c r="H1" s="25"/>
      <c r="I1" s="25"/>
      <c r="J1" s="25"/>
      <c r="K1" s="25"/>
      <c r="L1" s="25"/>
      <c r="M1" s="25"/>
      <c r="N1" s="25"/>
      <c r="O1" s="25"/>
      <c r="P1" s="25"/>
      <c r="Q1" s="25"/>
    </row>
    <row r="2" spans="1:18" ht="24.6" customHeight="1">
      <c r="A2" s="512" t="s">
        <v>526</v>
      </c>
      <c r="B2" s="513"/>
      <c r="C2" s="513"/>
      <c r="D2" s="513"/>
      <c r="E2" s="513"/>
      <c r="F2" s="513"/>
      <c r="G2" s="513"/>
      <c r="H2" s="513"/>
      <c r="I2" s="513"/>
      <c r="J2" s="513"/>
      <c r="K2" s="513"/>
      <c r="L2" s="513"/>
      <c r="M2" s="513"/>
      <c r="N2" s="513"/>
      <c r="O2" s="513"/>
      <c r="P2" s="513"/>
      <c r="Q2" s="513"/>
    </row>
    <row r="3" spans="1:18" ht="28.5" customHeight="1">
      <c r="A3" s="512" t="s">
        <v>527</v>
      </c>
      <c r="B3" s="513"/>
      <c r="C3" s="513"/>
      <c r="D3" s="513"/>
      <c r="E3" s="513"/>
      <c r="F3" s="513"/>
      <c r="G3" s="513"/>
      <c r="H3" s="513"/>
      <c r="I3" s="513"/>
      <c r="J3" s="513"/>
      <c r="K3" s="513"/>
      <c r="L3" s="513"/>
      <c r="M3" s="513"/>
      <c r="N3" s="513"/>
      <c r="O3" s="513"/>
      <c r="P3" s="513"/>
      <c r="Q3" s="513"/>
    </row>
    <row r="4" spans="1:18">
      <c r="H4" s="13"/>
      <c r="J4" s="13"/>
      <c r="L4" s="13"/>
      <c r="N4" s="13"/>
      <c r="O4" s="13"/>
      <c r="Q4" s="13" t="s">
        <v>216</v>
      </c>
    </row>
    <row r="5" spans="1:18" s="35" customFormat="1" ht="17.25" customHeight="1">
      <c r="A5" s="291"/>
      <c r="B5" s="291"/>
      <c r="C5" s="291"/>
      <c r="D5" s="291"/>
      <c r="E5" s="290" t="s">
        <v>204</v>
      </c>
      <c r="F5" s="290"/>
      <c r="G5" s="290" t="s">
        <v>224</v>
      </c>
      <c r="H5" s="290"/>
      <c r="I5" s="514" t="s">
        <v>368</v>
      </c>
      <c r="J5" s="514"/>
      <c r="K5" s="514" t="s">
        <v>465</v>
      </c>
      <c r="L5" s="514"/>
      <c r="M5" s="514" t="s">
        <v>475</v>
      </c>
      <c r="N5" s="514"/>
      <c r="O5" s="219"/>
      <c r="P5" s="514" t="s">
        <v>476</v>
      </c>
      <c r="Q5" s="514"/>
    </row>
    <row r="6" spans="1:18" s="64" customFormat="1" ht="25.5" customHeight="1">
      <c r="A6" s="60"/>
      <c r="B6" s="60"/>
      <c r="C6" s="60"/>
      <c r="D6" s="60"/>
      <c r="E6" s="279" t="s">
        <v>529</v>
      </c>
      <c r="F6" s="280" t="s">
        <v>528</v>
      </c>
      <c r="G6" s="279" t="s">
        <v>529</v>
      </c>
      <c r="H6" s="280" t="s">
        <v>528</v>
      </c>
      <c r="I6" s="279" t="s">
        <v>529</v>
      </c>
      <c r="J6" s="280" t="s">
        <v>528</v>
      </c>
      <c r="K6" s="279" t="s">
        <v>529</v>
      </c>
      <c r="L6" s="280" t="s">
        <v>528</v>
      </c>
      <c r="M6" s="279" t="s">
        <v>529</v>
      </c>
      <c r="N6" s="280" t="s">
        <v>528</v>
      </c>
      <c r="O6" s="220"/>
      <c r="P6" s="279" t="s">
        <v>529</v>
      </c>
      <c r="Q6" s="280" t="s">
        <v>528</v>
      </c>
    </row>
    <row r="7" spans="1:18" s="20" customFormat="1" ht="17.25" customHeight="1">
      <c r="A7" s="292" t="s">
        <v>96</v>
      </c>
      <c r="B7" s="292"/>
      <c r="C7" s="292"/>
      <c r="D7" s="293" t="s">
        <v>61</v>
      </c>
      <c r="E7" s="421"/>
      <c r="F7" s="235"/>
      <c r="G7" s="233"/>
      <c r="H7" s="235"/>
      <c r="I7" s="233"/>
      <c r="J7" s="235"/>
      <c r="K7" s="233"/>
      <c r="L7" s="237"/>
      <c r="M7" s="233"/>
      <c r="N7" s="237"/>
      <c r="O7" s="218"/>
      <c r="P7" s="233"/>
      <c r="Q7" s="235"/>
    </row>
    <row r="8" spans="1:18" s="20" customFormat="1" ht="17.25" customHeight="1">
      <c r="A8" s="292" t="s">
        <v>97</v>
      </c>
      <c r="B8" s="292"/>
      <c r="C8" s="292"/>
      <c r="D8" s="293" t="s">
        <v>44</v>
      </c>
      <c r="E8" s="421">
        <v>478015</v>
      </c>
      <c r="F8" s="235">
        <f>E8/E$28</f>
        <v>0.698335734091447</v>
      </c>
      <c r="G8" s="421">
        <v>501589</v>
      </c>
      <c r="H8" s="235">
        <f>G8/G$28</f>
        <v>0.72074530377293156</v>
      </c>
      <c r="I8" s="421">
        <v>551459</v>
      </c>
      <c r="J8" s="235">
        <f>I8/I$28</f>
        <v>0.7445608587051914</v>
      </c>
      <c r="K8" s="421">
        <v>620393</v>
      </c>
      <c r="L8" s="314">
        <f>K8/K$28</f>
        <v>0.77415679722079067</v>
      </c>
      <c r="M8" s="422">
        <v>588234</v>
      </c>
      <c r="N8" s="314">
        <f>M8/M$28</f>
        <v>0.76323550591596589</v>
      </c>
      <c r="O8" s="313"/>
      <c r="P8" s="422">
        <v>597888</v>
      </c>
      <c r="Q8" s="359">
        <f>P8/P$28</f>
        <v>0.77303740365929818</v>
      </c>
      <c r="R8" s="375"/>
    </row>
    <row r="9" spans="1:18" s="20" customFormat="1" ht="17.25" customHeight="1">
      <c r="A9" s="292"/>
      <c r="B9" s="292" t="s">
        <v>98</v>
      </c>
      <c r="C9" s="292"/>
      <c r="D9" s="293" t="s">
        <v>123</v>
      </c>
      <c r="E9" s="421">
        <v>90504</v>
      </c>
      <c r="F9" s="235"/>
      <c r="G9" s="421">
        <v>101373</v>
      </c>
      <c r="H9" s="235"/>
      <c r="I9" s="421">
        <v>102124</v>
      </c>
      <c r="J9" s="235"/>
      <c r="K9" s="421">
        <v>137854</v>
      </c>
      <c r="L9" s="314"/>
      <c r="M9" s="422">
        <v>108227</v>
      </c>
      <c r="N9" s="314"/>
      <c r="O9" s="313"/>
      <c r="P9" s="422">
        <v>132970</v>
      </c>
      <c r="Q9" s="359"/>
      <c r="R9" s="368"/>
    </row>
    <row r="10" spans="1:18" s="20" customFormat="1" ht="26.4">
      <c r="A10" s="292"/>
      <c r="B10" s="292" t="s">
        <v>99</v>
      </c>
      <c r="C10" s="292"/>
      <c r="D10" s="293" t="s">
        <v>127</v>
      </c>
      <c r="E10" s="421">
        <v>274406</v>
      </c>
      <c r="F10" s="235"/>
      <c r="G10" s="421">
        <v>288952</v>
      </c>
      <c r="H10" s="235"/>
      <c r="I10" s="421">
        <v>325931</v>
      </c>
      <c r="J10" s="235"/>
      <c r="K10" s="421">
        <v>355045</v>
      </c>
      <c r="L10" s="314"/>
      <c r="M10" s="422">
        <v>339793</v>
      </c>
      <c r="N10" s="314"/>
      <c r="O10" s="313"/>
      <c r="P10" s="419">
        <v>338726</v>
      </c>
      <c r="Q10" s="359"/>
      <c r="R10" s="286"/>
    </row>
    <row r="11" spans="1:18" s="20" customFormat="1" ht="17.25" customHeight="1">
      <c r="A11" s="292"/>
      <c r="B11" s="292" t="s">
        <v>531</v>
      </c>
      <c r="C11" s="292"/>
      <c r="D11" s="293" t="s">
        <v>142</v>
      </c>
      <c r="E11" s="421">
        <v>10</v>
      </c>
      <c r="F11" s="235"/>
      <c r="G11" s="407" t="s">
        <v>1</v>
      </c>
      <c r="H11" s="235"/>
      <c r="I11" s="407" t="s">
        <v>1</v>
      </c>
      <c r="J11" s="235"/>
      <c r="K11" s="423" t="s">
        <v>1</v>
      </c>
      <c r="L11" s="234"/>
      <c r="M11" s="419" t="s">
        <v>1</v>
      </c>
      <c r="N11" s="234"/>
      <c r="O11" s="316"/>
      <c r="P11" s="415" t="s">
        <v>1</v>
      </c>
      <c r="Q11" s="359"/>
    </row>
    <row r="12" spans="1:18" s="20" customFormat="1" ht="17.25" customHeight="1">
      <c r="A12" s="292"/>
      <c r="B12" s="292" t="s">
        <v>532</v>
      </c>
      <c r="C12" s="292"/>
      <c r="D12" s="293" t="s">
        <v>124</v>
      </c>
      <c r="E12" s="421">
        <v>79235</v>
      </c>
      <c r="F12" s="235"/>
      <c r="G12" s="421">
        <v>75419</v>
      </c>
      <c r="H12" s="235"/>
      <c r="I12" s="421">
        <v>82219</v>
      </c>
      <c r="J12" s="235"/>
      <c r="K12" s="424">
        <v>88242</v>
      </c>
      <c r="L12" s="234"/>
      <c r="M12" s="422">
        <v>95465</v>
      </c>
      <c r="N12" s="234"/>
      <c r="O12" s="316"/>
      <c r="P12" s="425">
        <v>87107</v>
      </c>
      <c r="Q12" s="359"/>
    </row>
    <row r="13" spans="1:18" s="20" customFormat="1" ht="17.25" customHeight="1">
      <c r="A13" s="380"/>
      <c r="B13" s="380" t="s">
        <v>533</v>
      </c>
      <c r="C13" s="380"/>
      <c r="D13" s="374" t="s">
        <v>320</v>
      </c>
      <c r="E13" s="422">
        <v>15384</v>
      </c>
      <c r="F13" s="314"/>
      <c r="G13" s="421">
        <v>13114</v>
      </c>
      <c r="H13" s="314"/>
      <c r="I13" s="418">
        <v>13519</v>
      </c>
      <c r="J13" s="237"/>
      <c r="K13" s="418">
        <v>12579</v>
      </c>
      <c r="L13" s="314"/>
      <c r="M13" s="419">
        <v>12303</v>
      </c>
      <c r="N13" s="314"/>
      <c r="O13" s="313"/>
      <c r="P13" s="422">
        <v>12171</v>
      </c>
      <c r="Q13" s="359"/>
      <c r="R13" s="286"/>
    </row>
    <row r="14" spans="1:18" s="20" customFormat="1" ht="17.25" customHeight="1">
      <c r="A14" s="292"/>
      <c r="B14" s="292" t="s">
        <v>534</v>
      </c>
      <c r="C14" s="292"/>
      <c r="D14" s="293" t="s">
        <v>5</v>
      </c>
      <c r="E14" s="421">
        <f>E8-E9-E10-E11-E12-E15-E13</f>
        <v>18968</v>
      </c>
      <c r="F14" s="235"/>
      <c r="G14" s="421">
        <f>G8-G9-G10-G12-G15-G13</f>
        <v>23440</v>
      </c>
      <c r="H14" s="235"/>
      <c r="I14" s="421">
        <f>I8-I9-I10-I12-I15-I13</f>
        <v>27962</v>
      </c>
      <c r="J14" s="237"/>
      <c r="K14" s="424">
        <f>K8-K9-K10-K12-K15-K13</f>
        <v>27065</v>
      </c>
      <c r="L14" s="234"/>
      <c r="M14" s="422">
        <f>M8-M9-M10-M12-M15-M13</f>
        <v>32810</v>
      </c>
      <c r="N14" s="234"/>
      <c r="O14" s="316"/>
      <c r="P14" s="425">
        <f>P8-P9-P10-P12-P15-P13</f>
        <v>27273</v>
      </c>
      <c r="Q14" s="359"/>
    </row>
    <row r="15" spans="1:18" s="20" customFormat="1" ht="17.25" customHeight="1">
      <c r="A15" s="292"/>
      <c r="B15" s="292" t="s">
        <v>100</v>
      </c>
      <c r="C15" s="292"/>
      <c r="D15" s="293" t="s">
        <v>62</v>
      </c>
      <c r="E15" s="421">
        <v>-492</v>
      </c>
      <c r="F15" s="369"/>
      <c r="G15" s="421">
        <v>-709</v>
      </c>
      <c r="H15" s="369"/>
      <c r="I15" s="421">
        <v>-296</v>
      </c>
      <c r="J15" s="369"/>
      <c r="K15" s="421">
        <v>-392</v>
      </c>
      <c r="L15" s="369"/>
      <c r="M15" s="422">
        <v>-364</v>
      </c>
      <c r="N15" s="369"/>
      <c r="O15" s="370"/>
      <c r="P15" s="422">
        <v>-359</v>
      </c>
      <c r="Q15" s="359"/>
    </row>
    <row r="16" spans="1:18" s="20" customFormat="1" ht="17.25" customHeight="1">
      <c r="A16" s="292" t="s">
        <v>101</v>
      </c>
      <c r="B16" s="292"/>
      <c r="C16" s="292"/>
      <c r="D16" s="293" t="s">
        <v>321</v>
      </c>
      <c r="E16" s="421">
        <v>206490</v>
      </c>
      <c r="F16" s="235">
        <f>E16/E$28</f>
        <v>0.30166280500097881</v>
      </c>
      <c r="G16" s="421">
        <v>194341</v>
      </c>
      <c r="H16" s="235">
        <f>G16/G$28</f>
        <v>0.2792532593030056</v>
      </c>
      <c r="I16" s="421">
        <v>189190</v>
      </c>
      <c r="J16" s="235">
        <f>I16/I$28</f>
        <v>0.25543779112941334</v>
      </c>
      <c r="K16" s="421">
        <v>180986</v>
      </c>
      <c r="L16" s="314">
        <f>K16/K$28</f>
        <v>0.22584320277920933</v>
      </c>
      <c r="M16" s="422">
        <v>182476</v>
      </c>
      <c r="N16" s="314">
        <f>M16/M$28</f>
        <v>0.23676319658081954</v>
      </c>
      <c r="O16" s="313"/>
      <c r="P16" s="422">
        <v>175538</v>
      </c>
      <c r="Q16" s="359">
        <f>P16/P$28</f>
        <v>0.22696130339385617</v>
      </c>
    </row>
    <row r="17" spans="1:18" s="20" customFormat="1" ht="17.25" customHeight="1">
      <c r="A17" s="292"/>
      <c r="B17" s="292" t="s">
        <v>102</v>
      </c>
      <c r="C17" s="292"/>
      <c r="D17" s="293" t="s">
        <v>45</v>
      </c>
      <c r="E17" s="421">
        <v>100459</v>
      </c>
      <c r="F17" s="235">
        <f>E17/E$28</f>
        <v>0.14676131399870856</v>
      </c>
      <c r="G17" s="421">
        <v>96047</v>
      </c>
      <c r="H17" s="235">
        <f>G17/G$28</f>
        <v>0.1380122454668638</v>
      </c>
      <c r="I17" s="421">
        <v>92085</v>
      </c>
      <c r="J17" s="235">
        <f>I17/I$28</f>
        <v>0.12432998042260177</v>
      </c>
      <c r="K17" s="421">
        <v>88619</v>
      </c>
      <c r="L17" s="314">
        <f>K17/K$28</f>
        <v>0.11058313232565366</v>
      </c>
      <c r="M17" s="422">
        <v>88337</v>
      </c>
      <c r="N17" s="314">
        <f>M17/M$28</f>
        <v>0.11461754146495898</v>
      </c>
      <c r="O17" s="313"/>
      <c r="P17" s="422">
        <v>87478</v>
      </c>
      <c r="Q17" s="359">
        <f>P17/P$28</f>
        <v>0.11310440416484038</v>
      </c>
    </row>
    <row r="18" spans="1:18" s="20" customFormat="1" ht="17.25" customHeight="1">
      <c r="A18" s="292"/>
      <c r="B18" s="292"/>
      <c r="C18" s="295" t="s">
        <v>323</v>
      </c>
      <c r="D18" s="293" t="s">
        <v>322</v>
      </c>
      <c r="E18" s="421">
        <v>38228</v>
      </c>
      <c r="F18" s="235"/>
      <c r="G18" s="421">
        <v>36590</v>
      </c>
      <c r="H18" s="235"/>
      <c r="I18" s="421">
        <v>37140</v>
      </c>
      <c r="J18" s="237"/>
      <c r="K18" s="421">
        <v>35338</v>
      </c>
      <c r="L18" s="314"/>
      <c r="M18" s="421">
        <v>34461</v>
      </c>
      <c r="N18" s="314"/>
      <c r="O18" s="313"/>
      <c r="P18" s="422">
        <v>34612</v>
      </c>
      <c r="Q18" s="359"/>
      <c r="R18" s="286"/>
    </row>
    <row r="19" spans="1:18" s="20" customFormat="1" ht="17.25" customHeight="1">
      <c r="A19" s="292"/>
      <c r="B19" s="292"/>
      <c r="C19" s="295" t="s">
        <v>418</v>
      </c>
      <c r="D19" s="293" t="s">
        <v>422</v>
      </c>
      <c r="E19" s="421">
        <v>14110</v>
      </c>
      <c r="F19" s="235"/>
      <c r="G19" s="421">
        <v>13262</v>
      </c>
      <c r="H19" s="235"/>
      <c r="I19" s="421">
        <v>11145</v>
      </c>
      <c r="J19" s="237"/>
      <c r="K19" s="421">
        <v>9304</v>
      </c>
      <c r="L19" s="314"/>
      <c r="M19" s="421">
        <v>8102</v>
      </c>
      <c r="N19" s="314"/>
      <c r="O19" s="313"/>
      <c r="P19" s="422">
        <v>8857</v>
      </c>
      <c r="Q19" s="359"/>
      <c r="R19" s="286"/>
    </row>
    <row r="20" spans="1:18" s="20" customFormat="1" ht="17.25" customHeight="1">
      <c r="A20" s="292"/>
      <c r="B20" s="292"/>
      <c r="C20" s="295" t="s">
        <v>419</v>
      </c>
      <c r="D20" s="293" t="s">
        <v>63</v>
      </c>
      <c r="E20" s="421">
        <v>44178</v>
      </c>
      <c r="F20" s="235"/>
      <c r="G20" s="421">
        <v>43895</v>
      </c>
      <c r="H20" s="235"/>
      <c r="I20" s="421">
        <v>42571</v>
      </c>
      <c r="J20" s="237"/>
      <c r="K20" s="421">
        <v>42415</v>
      </c>
      <c r="L20" s="314"/>
      <c r="M20" s="421">
        <v>42340</v>
      </c>
      <c r="N20" s="314"/>
      <c r="O20" s="313"/>
      <c r="P20" s="422">
        <v>42311</v>
      </c>
      <c r="Q20" s="359"/>
      <c r="R20" s="286"/>
    </row>
    <row r="21" spans="1:18" s="20" customFormat="1" ht="17.25" customHeight="1">
      <c r="A21" s="292"/>
      <c r="B21" s="292"/>
      <c r="C21" s="295" t="s">
        <v>420</v>
      </c>
      <c r="D21" s="293" t="s">
        <v>64</v>
      </c>
      <c r="E21" s="421">
        <v>600</v>
      </c>
      <c r="F21" s="235"/>
      <c r="G21" s="421">
        <v>846</v>
      </c>
      <c r="H21" s="235"/>
      <c r="I21" s="421">
        <v>141</v>
      </c>
      <c r="J21" s="237"/>
      <c r="K21" s="421">
        <v>106</v>
      </c>
      <c r="L21" s="314"/>
      <c r="M21" s="421">
        <v>2263</v>
      </c>
      <c r="N21" s="314"/>
      <c r="O21" s="313"/>
      <c r="P21" s="422">
        <v>477</v>
      </c>
      <c r="Q21" s="359"/>
    </row>
    <row r="22" spans="1:18" s="20" customFormat="1" ht="17.25" customHeight="1">
      <c r="A22" s="292"/>
      <c r="B22" s="292"/>
      <c r="C22" s="295" t="s">
        <v>421</v>
      </c>
      <c r="D22" s="293" t="s">
        <v>5</v>
      </c>
      <c r="E22" s="421">
        <f>E17-E18-E19-E20-E21</f>
        <v>3343</v>
      </c>
      <c r="F22" s="235"/>
      <c r="G22" s="421">
        <f>G17-G18-G19-G20-G21</f>
        <v>1454</v>
      </c>
      <c r="H22" s="235"/>
      <c r="I22" s="421">
        <f>I17-I18-I19-I20-I21</f>
        <v>1088</v>
      </c>
      <c r="J22" s="237"/>
      <c r="K22" s="421">
        <f>K17-K18-K19-K20-K21</f>
        <v>1456</v>
      </c>
      <c r="L22" s="314"/>
      <c r="M22" s="421">
        <f>M17-M18-M19-M20-M21</f>
        <v>1171</v>
      </c>
      <c r="N22" s="314"/>
      <c r="O22" s="313"/>
      <c r="P22" s="422">
        <f>P17-P18-P19-P20-P21</f>
        <v>1221</v>
      </c>
      <c r="Q22" s="359"/>
    </row>
    <row r="23" spans="1:18" s="20" customFormat="1" ht="17.25" customHeight="1">
      <c r="A23" s="292"/>
      <c r="B23" s="292" t="s">
        <v>103</v>
      </c>
      <c r="C23" s="292"/>
      <c r="D23" s="293" t="s">
        <v>117</v>
      </c>
      <c r="E23" s="421">
        <v>5333</v>
      </c>
      <c r="F23" s="235">
        <f>E23/E$28</f>
        <v>7.7910200933227758E-3</v>
      </c>
      <c r="G23" s="421">
        <v>5586</v>
      </c>
      <c r="H23" s="235">
        <f>G23/G$28</f>
        <v>8.0266578152144389E-3</v>
      </c>
      <c r="I23" s="421">
        <v>5193</v>
      </c>
      <c r="J23" s="235">
        <f>I23/I$28</f>
        <v>7.0114088975899548E-3</v>
      </c>
      <c r="K23" s="421">
        <v>5578</v>
      </c>
      <c r="L23" s="314">
        <f>K23/K$28</f>
        <v>6.9605018349619841E-3</v>
      </c>
      <c r="M23" s="422">
        <v>5743</v>
      </c>
      <c r="N23" s="314">
        <f>M23/M$28</f>
        <v>7.4515609612422814E-3</v>
      </c>
      <c r="O23" s="313"/>
      <c r="P23" s="422">
        <v>5636</v>
      </c>
      <c r="Q23" s="359">
        <f>P23/P$28</f>
        <v>7.2870484221523165E-3</v>
      </c>
    </row>
    <row r="24" spans="1:18" s="20" customFormat="1" ht="17.25" customHeight="1">
      <c r="A24" s="292"/>
      <c r="B24" s="292" t="s">
        <v>104</v>
      </c>
      <c r="C24" s="292"/>
      <c r="D24" s="293" t="s">
        <v>65</v>
      </c>
      <c r="E24" s="421">
        <v>100697</v>
      </c>
      <c r="F24" s="235">
        <f>E24/E$28</f>
        <v>0.14710901000137325</v>
      </c>
      <c r="G24" s="421">
        <v>92708</v>
      </c>
      <c r="H24" s="235">
        <f>G24/G$28</f>
        <v>0.13321435602092735</v>
      </c>
      <c r="I24" s="421">
        <v>91911</v>
      </c>
      <c r="J24" s="235">
        <f>I24/I$28</f>
        <v>0.12409505164382637</v>
      </c>
      <c r="K24" s="421">
        <v>86787</v>
      </c>
      <c r="L24" s="314">
        <f>K24/K$28</f>
        <v>0.1082970729205532</v>
      </c>
      <c r="M24" s="422">
        <v>88396</v>
      </c>
      <c r="N24" s="314">
        <f>M24/M$28</f>
        <v>0.11469409415461827</v>
      </c>
      <c r="O24" s="313"/>
      <c r="P24" s="422">
        <v>82423</v>
      </c>
      <c r="Q24" s="359">
        <f>P24/P$28</f>
        <v>0.10656855786001782</v>
      </c>
    </row>
    <row r="25" spans="1:18" s="20" customFormat="1" ht="17.25" customHeight="1">
      <c r="A25" s="292"/>
      <c r="B25" s="292"/>
      <c r="C25" s="292" t="s">
        <v>105</v>
      </c>
      <c r="D25" s="293" t="s">
        <v>324</v>
      </c>
      <c r="E25" s="421">
        <v>89573</v>
      </c>
      <c r="F25" s="235"/>
      <c r="G25" s="421">
        <v>82146</v>
      </c>
      <c r="H25" s="235"/>
      <c r="I25" s="421">
        <v>81720</v>
      </c>
      <c r="J25" s="237"/>
      <c r="K25" s="421">
        <v>73380</v>
      </c>
      <c r="L25" s="314"/>
      <c r="M25" s="421">
        <v>75517</v>
      </c>
      <c r="N25" s="314"/>
      <c r="O25" s="313"/>
      <c r="P25" s="422">
        <v>70212</v>
      </c>
      <c r="Q25" s="359"/>
      <c r="R25" s="376"/>
    </row>
    <row r="26" spans="1:18" s="20" customFormat="1" ht="17.25" customHeight="1">
      <c r="A26" s="81"/>
      <c r="B26" s="81"/>
      <c r="C26" s="82" t="s">
        <v>73</v>
      </c>
      <c r="D26" s="84" t="s">
        <v>42</v>
      </c>
      <c r="E26" s="421">
        <f>E24-E25-E27</f>
        <v>13583</v>
      </c>
      <c r="F26" s="234"/>
      <c r="G26" s="421">
        <f>G24-G25-G27</f>
        <v>12516</v>
      </c>
      <c r="H26" s="234"/>
      <c r="I26" s="421">
        <f>I24-I25-I27</f>
        <v>11937</v>
      </c>
      <c r="J26" s="238"/>
      <c r="K26" s="421">
        <f>K24-K25-K27</f>
        <v>15352</v>
      </c>
      <c r="L26" s="314"/>
      <c r="M26" s="421">
        <f>M24-M25-M27</f>
        <v>14298</v>
      </c>
      <c r="N26" s="314"/>
      <c r="O26" s="313"/>
      <c r="P26" s="422">
        <f>P24-P25-P27</f>
        <v>13580</v>
      </c>
      <c r="Q26" s="360"/>
    </row>
    <row r="27" spans="1:18" s="20" customFormat="1" ht="17.25" customHeight="1">
      <c r="A27" s="81"/>
      <c r="B27" s="81"/>
      <c r="C27" s="82" t="s">
        <v>152</v>
      </c>
      <c r="D27" s="84" t="s">
        <v>62</v>
      </c>
      <c r="E27" s="424">
        <v>-2459</v>
      </c>
      <c r="F27" s="371"/>
      <c r="G27" s="424">
        <v>-1954</v>
      </c>
      <c r="H27" s="371"/>
      <c r="I27" s="424">
        <v>-1746</v>
      </c>
      <c r="J27" s="372"/>
      <c r="K27" s="424">
        <v>-1945</v>
      </c>
      <c r="L27" s="371"/>
      <c r="M27" s="425">
        <v>-1419</v>
      </c>
      <c r="N27" s="371"/>
      <c r="O27" s="373"/>
      <c r="P27" s="425">
        <v>-1369</v>
      </c>
      <c r="Q27" s="360"/>
    </row>
    <row r="28" spans="1:18" s="20" customFormat="1" ht="17.25" customHeight="1">
      <c r="A28" s="73" t="s">
        <v>106</v>
      </c>
      <c r="B28" s="73"/>
      <c r="C28" s="73"/>
      <c r="D28" s="74" t="s">
        <v>43</v>
      </c>
      <c r="E28" s="426">
        <v>684506</v>
      </c>
      <c r="F28" s="236">
        <v>1</v>
      </c>
      <c r="G28" s="426">
        <v>695931</v>
      </c>
      <c r="H28" s="236">
        <v>1</v>
      </c>
      <c r="I28" s="426">
        <v>740650</v>
      </c>
      <c r="J28" s="236">
        <v>1</v>
      </c>
      <c r="K28" s="426">
        <v>801379</v>
      </c>
      <c r="L28" s="236">
        <v>1</v>
      </c>
      <c r="M28" s="427">
        <v>770711</v>
      </c>
      <c r="N28" s="236">
        <v>1</v>
      </c>
      <c r="O28" s="313"/>
      <c r="P28" s="427">
        <v>773427</v>
      </c>
      <c r="Q28" s="361">
        <v>1</v>
      </c>
    </row>
    <row r="29" spans="1:18" s="20" customFormat="1" ht="17.25" customHeight="1">
      <c r="A29" s="292" t="s">
        <v>107</v>
      </c>
      <c r="B29" s="292"/>
      <c r="C29" s="292"/>
      <c r="D29" s="293" t="s">
        <v>66</v>
      </c>
      <c r="E29" s="428"/>
      <c r="F29" s="235"/>
      <c r="G29" s="428"/>
      <c r="H29" s="235"/>
      <c r="I29" s="428"/>
      <c r="J29" s="237"/>
      <c r="K29" s="421"/>
      <c r="L29" s="314"/>
      <c r="M29" s="428"/>
      <c r="N29" s="237"/>
      <c r="O29" s="313"/>
      <c r="P29" s="422"/>
      <c r="Q29" s="359"/>
    </row>
    <row r="30" spans="1:18" s="20" customFormat="1" ht="17.25" customHeight="1">
      <c r="A30" s="292" t="s">
        <v>108</v>
      </c>
      <c r="B30" s="292"/>
      <c r="C30" s="292"/>
      <c r="D30" s="293" t="s">
        <v>46</v>
      </c>
      <c r="E30" s="421">
        <v>379548</v>
      </c>
      <c r="F30" s="234">
        <f>E30/E$59</f>
        <v>0.55448454798058744</v>
      </c>
      <c r="G30" s="421">
        <v>387682</v>
      </c>
      <c r="H30" s="234">
        <f>G30/G$59</f>
        <v>0.5570695945431372</v>
      </c>
      <c r="I30" s="421">
        <v>452792</v>
      </c>
      <c r="J30" s="234">
        <f>I30/I$59</f>
        <v>0.61134408965098219</v>
      </c>
      <c r="K30" s="421">
        <v>502754</v>
      </c>
      <c r="L30" s="234">
        <f>K30/K$59</f>
        <v>0.62736108632744303</v>
      </c>
      <c r="M30" s="422">
        <v>462815</v>
      </c>
      <c r="N30" s="234">
        <f>M30/M$59</f>
        <v>0.60050395024853676</v>
      </c>
      <c r="O30" s="313"/>
      <c r="P30" s="422">
        <v>471305</v>
      </c>
      <c r="Q30" s="360">
        <f>P30/P$59</f>
        <v>0.6093723130948363</v>
      </c>
    </row>
    <row r="31" spans="1:18" s="20" customFormat="1" ht="17.25" customHeight="1">
      <c r="A31" s="292"/>
      <c r="B31" s="292" t="s">
        <v>109</v>
      </c>
      <c r="C31" s="292"/>
      <c r="D31" s="293" t="s">
        <v>67</v>
      </c>
      <c r="E31" s="421">
        <v>356948</v>
      </c>
      <c r="F31" s="235"/>
      <c r="G31" s="421">
        <v>361860</v>
      </c>
      <c r="H31" s="235"/>
      <c r="I31" s="421">
        <v>407002</v>
      </c>
      <c r="J31" s="237"/>
      <c r="K31" s="421">
        <v>465684</v>
      </c>
      <c r="L31" s="314"/>
      <c r="M31" s="422">
        <v>438913</v>
      </c>
      <c r="N31" s="314"/>
      <c r="O31" s="313"/>
      <c r="P31" s="422">
        <v>438072</v>
      </c>
      <c r="Q31" s="359"/>
    </row>
    <row r="32" spans="1:18" s="20" customFormat="1" ht="17.25" customHeight="1">
      <c r="A32" s="292"/>
      <c r="B32" s="292" t="s">
        <v>110</v>
      </c>
      <c r="C32" s="292"/>
      <c r="D32" s="293" t="s">
        <v>325</v>
      </c>
      <c r="E32" s="421">
        <v>4922</v>
      </c>
      <c r="F32" s="235"/>
      <c r="G32" s="421">
        <v>2924</v>
      </c>
      <c r="H32" s="235"/>
      <c r="I32" s="421">
        <v>2876</v>
      </c>
      <c r="J32" s="237"/>
      <c r="K32" s="421">
        <v>8641</v>
      </c>
      <c r="L32" s="314"/>
      <c r="M32" s="422">
        <v>525</v>
      </c>
      <c r="N32" s="314"/>
      <c r="O32" s="313"/>
      <c r="P32" s="422">
        <v>139</v>
      </c>
      <c r="Q32" s="359"/>
      <c r="R32" s="253"/>
    </row>
    <row r="33" spans="1:18" s="20" customFormat="1" ht="17.25" customHeight="1">
      <c r="A33" s="292"/>
      <c r="B33" s="292" t="s">
        <v>434</v>
      </c>
      <c r="C33" s="292"/>
      <c r="D33" s="293" t="s">
        <v>464</v>
      </c>
      <c r="E33" s="417" t="s">
        <v>1</v>
      </c>
      <c r="F33" s="235"/>
      <c r="G33" s="417" t="s">
        <v>404</v>
      </c>
      <c r="H33" s="235"/>
      <c r="I33" s="421">
        <v>20013</v>
      </c>
      <c r="J33" s="237"/>
      <c r="K33" s="417" t="s">
        <v>404</v>
      </c>
      <c r="L33" s="314"/>
      <c r="M33" s="417" t="s">
        <v>404</v>
      </c>
      <c r="N33" s="314"/>
      <c r="O33" s="313"/>
      <c r="P33" s="422" t="s">
        <v>1</v>
      </c>
      <c r="Q33" s="359"/>
      <c r="R33" s="253"/>
    </row>
    <row r="34" spans="1:18" s="20" customFormat="1" ht="17.25" customHeight="1">
      <c r="A34" s="292"/>
      <c r="B34" s="296" t="s">
        <v>431</v>
      </c>
      <c r="C34" s="292"/>
      <c r="D34" s="297" t="s">
        <v>326</v>
      </c>
      <c r="E34" s="421">
        <v>2518</v>
      </c>
      <c r="F34" s="235"/>
      <c r="G34" s="421">
        <v>2666</v>
      </c>
      <c r="H34" s="235"/>
      <c r="I34" s="421">
        <v>2701</v>
      </c>
      <c r="J34" s="237"/>
      <c r="K34" s="421">
        <v>8490</v>
      </c>
      <c r="L34" s="314"/>
      <c r="M34" s="421">
        <v>397</v>
      </c>
      <c r="N34" s="314"/>
      <c r="O34" s="313"/>
      <c r="P34" s="422">
        <v>413</v>
      </c>
      <c r="Q34" s="359"/>
    </row>
    <row r="35" spans="1:18" s="20" customFormat="1" ht="17.25" customHeight="1">
      <c r="A35" s="292"/>
      <c r="B35" s="292" t="s">
        <v>432</v>
      </c>
      <c r="C35" s="292"/>
      <c r="D35" s="293" t="s">
        <v>68</v>
      </c>
      <c r="E35" s="421">
        <v>1772</v>
      </c>
      <c r="F35" s="235"/>
      <c r="G35" s="421">
        <v>2572</v>
      </c>
      <c r="H35" s="235"/>
      <c r="I35" s="421">
        <v>2731</v>
      </c>
      <c r="J35" s="237"/>
      <c r="K35" s="421">
        <v>4668</v>
      </c>
      <c r="L35" s="314"/>
      <c r="M35" s="422">
        <v>4130</v>
      </c>
      <c r="N35" s="314"/>
      <c r="O35" s="313"/>
      <c r="P35" s="422">
        <v>7429</v>
      </c>
      <c r="Q35" s="359"/>
    </row>
    <row r="36" spans="1:18" s="20" customFormat="1" ht="17.25" customHeight="1">
      <c r="A36" s="292"/>
      <c r="B36" s="292" t="s">
        <v>433</v>
      </c>
      <c r="C36" s="292"/>
      <c r="D36" s="293" t="s">
        <v>118</v>
      </c>
      <c r="E36" s="421">
        <v>3251</v>
      </c>
      <c r="F36" s="235"/>
      <c r="G36" s="421">
        <v>3411</v>
      </c>
      <c r="H36" s="235"/>
      <c r="I36" s="421">
        <v>3373</v>
      </c>
      <c r="J36" s="237"/>
      <c r="K36" s="421">
        <v>3368</v>
      </c>
      <c r="L36" s="314"/>
      <c r="M36" s="422">
        <v>3604</v>
      </c>
      <c r="N36" s="314"/>
      <c r="O36" s="313"/>
      <c r="P36" s="422">
        <v>3681</v>
      </c>
      <c r="Q36" s="359"/>
    </row>
    <row r="37" spans="1:18" s="20" customFormat="1" ht="17.25" customHeight="1">
      <c r="A37" s="292"/>
      <c r="B37" s="292" t="s">
        <v>423</v>
      </c>
      <c r="C37" s="292"/>
      <c r="D37" s="293" t="s">
        <v>5</v>
      </c>
      <c r="E37" s="421">
        <f>E30-E31-E32-E34-E35-E36</f>
        <v>10137</v>
      </c>
      <c r="F37" s="235"/>
      <c r="G37" s="421">
        <f>G30-G31-G32-G34-G35-G36</f>
        <v>14249</v>
      </c>
      <c r="H37" s="235"/>
      <c r="I37" s="421">
        <f>I30-I31-I32-I33-I34-I35-I36</f>
        <v>14096</v>
      </c>
      <c r="J37" s="237"/>
      <c r="K37" s="421">
        <f>K30-K31-K32-K34-K35-K36</f>
        <v>11903</v>
      </c>
      <c r="L37" s="314"/>
      <c r="M37" s="421">
        <f>M30-M31-M32-M34-M35-M36</f>
        <v>15246</v>
      </c>
      <c r="N37" s="314"/>
      <c r="O37" s="313"/>
      <c r="P37" s="422">
        <f>P30-P31-P32-P34-P35-P36</f>
        <v>21571</v>
      </c>
      <c r="Q37" s="359"/>
    </row>
    <row r="38" spans="1:18" s="20" customFormat="1" ht="17.25" customHeight="1">
      <c r="A38" s="292" t="s">
        <v>111</v>
      </c>
      <c r="B38" s="292"/>
      <c r="C38" s="292"/>
      <c r="D38" s="293" t="s">
        <v>327</v>
      </c>
      <c r="E38" s="421">
        <v>65821</v>
      </c>
      <c r="F38" s="234">
        <f>E38/E$59</f>
        <v>9.6158397442827379E-2</v>
      </c>
      <c r="G38" s="421">
        <v>67498</v>
      </c>
      <c r="H38" s="234">
        <f>G38/G$59</f>
        <v>9.6989500395872577E-2</v>
      </c>
      <c r="I38" s="421">
        <v>42215</v>
      </c>
      <c r="J38" s="234">
        <f>I38/I$59</f>
        <v>5.6997232160939715E-2</v>
      </c>
      <c r="K38" s="421">
        <v>53483</v>
      </c>
      <c r="L38" s="234">
        <f>K38/K$59</f>
        <v>6.6738709150102507E-2</v>
      </c>
      <c r="M38" s="421">
        <v>45251</v>
      </c>
      <c r="N38" s="234">
        <f>M38/M$59</f>
        <v>5.871331796224525E-2</v>
      </c>
      <c r="O38" s="313"/>
      <c r="P38" s="422">
        <v>52684</v>
      </c>
      <c r="Q38" s="360">
        <f>P38/P$59</f>
        <v>6.8117611616868814E-2</v>
      </c>
    </row>
    <row r="39" spans="1:18" s="20" customFormat="1" ht="17.25" customHeight="1">
      <c r="A39" s="292"/>
      <c r="B39" s="292" t="s">
        <v>112</v>
      </c>
      <c r="C39" s="292"/>
      <c r="D39" s="293" t="s">
        <v>113</v>
      </c>
      <c r="E39" s="421">
        <v>20053</v>
      </c>
      <c r="F39" s="235"/>
      <c r="G39" s="421">
        <v>20033</v>
      </c>
      <c r="H39" s="235"/>
      <c r="I39" s="417" t="s">
        <v>404</v>
      </c>
      <c r="J39" s="237"/>
      <c r="K39" s="421">
        <v>22103</v>
      </c>
      <c r="L39" s="314"/>
      <c r="M39" s="421">
        <v>13148</v>
      </c>
      <c r="N39" s="314"/>
      <c r="O39" s="313"/>
      <c r="P39" s="422">
        <v>22092</v>
      </c>
      <c r="Q39" s="359"/>
    </row>
    <row r="40" spans="1:18" s="20" customFormat="1" ht="17.25" customHeight="1">
      <c r="A40" s="292"/>
      <c r="B40" s="292" t="s">
        <v>114</v>
      </c>
      <c r="C40" s="292"/>
      <c r="D40" s="293" t="s">
        <v>328</v>
      </c>
      <c r="E40" s="421">
        <v>17964</v>
      </c>
      <c r="F40" s="235"/>
      <c r="G40" s="421">
        <v>17674</v>
      </c>
      <c r="H40" s="235"/>
      <c r="I40" s="421">
        <v>14759</v>
      </c>
      <c r="J40" s="237"/>
      <c r="K40" s="421">
        <v>6284</v>
      </c>
      <c r="L40" s="314"/>
      <c r="M40" s="421">
        <v>5875</v>
      </c>
      <c r="N40" s="314"/>
      <c r="O40" s="313"/>
      <c r="P40" s="422">
        <v>6074</v>
      </c>
      <c r="Q40" s="359"/>
    </row>
    <row r="41" spans="1:18" s="20" customFormat="1" ht="17.25" customHeight="1">
      <c r="A41" s="292"/>
      <c r="B41" s="292" t="s">
        <v>155</v>
      </c>
      <c r="C41" s="292"/>
      <c r="D41" s="293" t="s">
        <v>332</v>
      </c>
      <c r="E41" s="421">
        <v>2245</v>
      </c>
      <c r="F41" s="235"/>
      <c r="G41" s="421">
        <v>2383</v>
      </c>
      <c r="H41" s="235"/>
      <c r="I41" s="421">
        <v>2451</v>
      </c>
      <c r="J41" s="237"/>
      <c r="K41" s="421">
        <v>2523</v>
      </c>
      <c r="L41" s="314"/>
      <c r="M41" s="421">
        <v>2621</v>
      </c>
      <c r="N41" s="314"/>
      <c r="O41" s="313"/>
      <c r="P41" s="422">
        <v>2539</v>
      </c>
      <c r="Q41" s="359"/>
    </row>
    <row r="42" spans="1:18" s="20" customFormat="1" ht="17.25" customHeight="1">
      <c r="A42" s="292"/>
      <c r="B42" s="292" t="s">
        <v>156</v>
      </c>
      <c r="C42" s="292"/>
      <c r="D42" s="293" t="s">
        <v>115</v>
      </c>
      <c r="E42" s="421">
        <v>19656</v>
      </c>
      <c r="F42" s="235"/>
      <c r="G42" s="421">
        <v>17931</v>
      </c>
      <c r="H42" s="235"/>
      <c r="I42" s="421">
        <v>14936</v>
      </c>
      <c r="J42" s="237"/>
      <c r="K42" s="421">
        <v>11830</v>
      </c>
      <c r="L42" s="314"/>
      <c r="M42" s="421">
        <v>12924</v>
      </c>
      <c r="N42" s="314"/>
      <c r="O42" s="313"/>
      <c r="P42" s="422">
        <v>11714</v>
      </c>
      <c r="Q42" s="359"/>
    </row>
    <row r="43" spans="1:18" s="20" customFormat="1" ht="17.25" customHeight="1">
      <c r="A43" s="81"/>
      <c r="B43" s="81" t="s">
        <v>157</v>
      </c>
      <c r="C43" s="81"/>
      <c r="D43" s="84" t="s">
        <v>333</v>
      </c>
      <c r="E43" s="421">
        <v>2774</v>
      </c>
      <c r="F43" s="234"/>
      <c r="G43" s="421">
        <v>2734</v>
      </c>
      <c r="H43" s="234"/>
      <c r="I43" s="421">
        <v>2753</v>
      </c>
      <c r="J43" s="238"/>
      <c r="K43" s="421">
        <v>2649</v>
      </c>
      <c r="L43" s="234"/>
      <c r="M43" s="421">
        <v>2870</v>
      </c>
      <c r="N43" s="234"/>
      <c r="O43" s="313"/>
      <c r="P43" s="422">
        <v>2846</v>
      </c>
      <c r="Q43" s="360"/>
    </row>
    <row r="44" spans="1:18" s="20" customFormat="1" ht="27" customHeight="1">
      <c r="A44" s="292"/>
      <c r="B44" s="292" t="s">
        <v>414</v>
      </c>
      <c r="C44" s="292"/>
      <c r="D44" s="293" t="s">
        <v>415</v>
      </c>
      <c r="E44" s="407" t="s">
        <v>1</v>
      </c>
      <c r="F44" s="235"/>
      <c r="G44" s="421">
        <v>3963</v>
      </c>
      <c r="H44" s="235"/>
      <c r="I44" s="421">
        <v>5039</v>
      </c>
      <c r="J44" s="237"/>
      <c r="K44" s="421">
        <v>4849</v>
      </c>
      <c r="L44" s="314"/>
      <c r="M44" s="421">
        <v>4849</v>
      </c>
      <c r="N44" s="314"/>
      <c r="O44" s="313"/>
      <c r="P44" s="422">
        <v>4849</v>
      </c>
      <c r="Q44" s="359"/>
    </row>
    <row r="45" spans="1:18" s="20" customFormat="1" ht="17.25" customHeight="1">
      <c r="A45" s="81"/>
      <c r="B45" s="81" t="s">
        <v>423</v>
      </c>
      <c r="C45" s="81"/>
      <c r="D45" s="84" t="s">
        <v>5</v>
      </c>
      <c r="E45" s="421">
        <f>E38-E39-E40-E41-E42-E43</f>
        <v>3129</v>
      </c>
      <c r="F45" s="234"/>
      <c r="G45" s="421">
        <f>G38-G39-G40-G41-G42-G43-G44</f>
        <v>2780</v>
      </c>
      <c r="H45" s="234"/>
      <c r="I45" s="421">
        <f>I38-I40-I41-I42-I43-I44</f>
        <v>2277</v>
      </c>
      <c r="J45" s="238"/>
      <c r="K45" s="421">
        <f>K38-K39-K40-K41-K42-K43-K44</f>
        <v>3245</v>
      </c>
      <c r="L45" s="234"/>
      <c r="M45" s="421">
        <f>M38-M39-M40-M41-M42-M43-M44</f>
        <v>2964</v>
      </c>
      <c r="N45" s="234"/>
      <c r="O45" s="313"/>
      <c r="P45" s="422">
        <f>P38-P40-P41-P42-P43-P44</f>
        <v>24662</v>
      </c>
      <c r="Q45" s="360"/>
    </row>
    <row r="46" spans="1:18" s="20" customFormat="1" ht="17.25" customHeight="1">
      <c r="A46" s="73" t="s">
        <v>116</v>
      </c>
      <c r="B46" s="73"/>
      <c r="C46" s="73"/>
      <c r="D46" s="74" t="s">
        <v>53</v>
      </c>
      <c r="E46" s="426">
        <v>445369</v>
      </c>
      <c r="F46" s="236">
        <f>E46/E$59</f>
        <v>0.65064294542341483</v>
      </c>
      <c r="G46" s="426">
        <v>455181</v>
      </c>
      <c r="H46" s="236">
        <f>G46/G$59</f>
        <v>0.65406053186307267</v>
      </c>
      <c r="I46" s="426">
        <v>495007</v>
      </c>
      <c r="J46" s="236">
        <f>I46/I$59</f>
        <v>0.66834132181192196</v>
      </c>
      <c r="K46" s="426">
        <v>556237</v>
      </c>
      <c r="L46" s="236">
        <f>K46/K$59</f>
        <v>0.69409979547754563</v>
      </c>
      <c r="M46" s="426">
        <v>508066</v>
      </c>
      <c r="N46" s="236">
        <f>M46/M$59</f>
        <v>0.65921726821078197</v>
      </c>
      <c r="O46" s="313"/>
      <c r="P46" s="427">
        <v>523990</v>
      </c>
      <c r="Q46" s="361">
        <f>P46/P$59</f>
        <v>0.6774912176585508</v>
      </c>
    </row>
    <row r="47" spans="1:18" s="20" customFormat="1" ht="17.25" customHeight="1">
      <c r="A47" s="292" t="s">
        <v>29</v>
      </c>
      <c r="B47" s="292"/>
      <c r="C47" s="292"/>
      <c r="D47" s="293" t="s">
        <v>47</v>
      </c>
      <c r="E47" s="421"/>
      <c r="F47" s="235"/>
      <c r="G47" s="428"/>
      <c r="H47" s="235"/>
      <c r="I47" s="428"/>
      <c r="J47" s="237"/>
      <c r="K47" s="428"/>
      <c r="L47" s="237"/>
      <c r="M47" s="428"/>
      <c r="N47" s="314"/>
      <c r="O47" s="313"/>
      <c r="P47" s="428"/>
      <c r="Q47" s="237"/>
    </row>
    <row r="48" spans="1:18" s="20" customFormat="1" ht="17.25" customHeight="1">
      <c r="A48" s="292" t="s">
        <v>30</v>
      </c>
      <c r="B48" s="292"/>
      <c r="C48" s="292"/>
      <c r="D48" s="293" t="s">
        <v>52</v>
      </c>
      <c r="E48" s="421">
        <v>211132</v>
      </c>
      <c r="F48" s="234">
        <f>E48/E$59</f>
        <v>0.30844433796051457</v>
      </c>
      <c r="G48" s="421">
        <v>215460</v>
      </c>
      <c r="H48" s="234">
        <f>G48/G$59</f>
        <v>0.30959965858684269</v>
      </c>
      <c r="I48" s="421">
        <v>226846</v>
      </c>
      <c r="J48" s="234">
        <f>I48/I$59</f>
        <v>0.30627961925335856</v>
      </c>
      <c r="K48" s="421">
        <v>229990</v>
      </c>
      <c r="L48" s="234">
        <f>K48/K$59</f>
        <v>0.28699279616760609</v>
      </c>
      <c r="M48" s="422">
        <v>245274</v>
      </c>
      <c r="N48" s="234">
        <f>M48/M$59</f>
        <v>0.31824380344902303</v>
      </c>
      <c r="O48" s="221"/>
      <c r="P48" s="422">
        <v>234701</v>
      </c>
      <c r="Q48" s="360">
        <f>P48/P$59</f>
        <v>0.30345591762377055</v>
      </c>
    </row>
    <row r="49" spans="1:17" s="20" customFormat="1" ht="17.25" customHeight="1">
      <c r="A49" s="292" t="s">
        <v>31</v>
      </c>
      <c r="B49" s="292"/>
      <c r="C49" s="292"/>
      <c r="D49" s="293" t="s">
        <v>329</v>
      </c>
      <c r="E49" s="421">
        <v>10649</v>
      </c>
      <c r="F49" s="234"/>
      <c r="G49" s="421">
        <v>10649</v>
      </c>
      <c r="H49" s="234"/>
      <c r="I49" s="421">
        <v>10649</v>
      </c>
      <c r="J49" s="234"/>
      <c r="K49" s="421">
        <v>10649</v>
      </c>
      <c r="L49" s="234"/>
      <c r="M49" s="422">
        <v>10649</v>
      </c>
      <c r="N49" s="234"/>
      <c r="O49" s="221"/>
      <c r="P49" s="422">
        <v>10649</v>
      </c>
      <c r="Q49" s="360"/>
    </row>
    <row r="50" spans="1:17" s="20" customFormat="1" ht="17.25" customHeight="1">
      <c r="A50" s="292" t="s">
        <v>32</v>
      </c>
      <c r="B50" s="292"/>
      <c r="C50" s="292"/>
      <c r="D50" s="293" t="s">
        <v>54</v>
      </c>
      <c r="E50" s="421">
        <v>49378</v>
      </c>
      <c r="F50" s="234"/>
      <c r="G50" s="421">
        <v>49229</v>
      </c>
      <c r="H50" s="234"/>
      <c r="I50" s="421">
        <v>49145</v>
      </c>
      <c r="J50" s="234"/>
      <c r="K50" s="421">
        <v>49154</v>
      </c>
      <c r="L50" s="234"/>
      <c r="M50" s="422">
        <v>46583</v>
      </c>
      <c r="N50" s="234"/>
      <c r="O50" s="221"/>
      <c r="P50" s="422">
        <v>45212</v>
      </c>
      <c r="Q50" s="360"/>
    </row>
    <row r="51" spans="1:17" s="20" customFormat="1" ht="17.25" customHeight="1">
      <c r="A51" s="295" t="s">
        <v>217</v>
      </c>
      <c r="B51" s="292"/>
      <c r="C51" s="292"/>
      <c r="D51" s="293" t="s">
        <v>55</v>
      </c>
      <c r="E51" s="421">
        <v>166887</v>
      </c>
      <c r="F51" s="234"/>
      <c r="G51" s="421">
        <v>171303</v>
      </c>
      <c r="H51" s="234"/>
      <c r="I51" s="421">
        <v>182769</v>
      </c>
      <c r="J51" s="234"/>
      <c r="K51" s="421">
        <v>199266</v>
      </c>
      <c r="L51" s="234"/>
      <c r="M51" s="422">
        <v>214064</v>
      </c>
      <c r="N51" s="234"/>
      <c r="O51" s="221"/>
      <c r="P51" s="422">
        <v>209746</v>
      </c>
      <c r="Q51" s="360"/>
    </row>
    <row r="52" spans="1:17" s="20" customFormat="1" ht="17.25" customHeight="1">
      <c r="A52" s="292" t="s">
        <v>33</v>
      </c>
      <c r="B52" s="292"/>
      <c r="C52" s="292"/>
      <c r="D52" s="293" t="s">
        <v>330</v>
      </c>
      <c r="E52" s="421">
        <v>-15784</v>
      </c>
      <c r="F52" s="371"/>
      <c r="G52" s="421">
        <v>-15721</v>
      </c>
      <c r="H52" s="371"/>
      <c r="I52" s="421">
        <v>-15719</v>
      </c>
      <c r="J52" s="371"/>
      <c r="K52" s="421">
        <v>-29079</v>
      </c>
      <c r="L52" s="371"/>
      <c r="M52" s="422">
        <v>-26023</v>
      </c>
      <c r="N52" s="371"/>
      <c r="O52" s="373"/>
      <c r="P52" s="422">
        <v>-30907</v>
      </c>
      <c r="Q52" s="360"/>
    </row>
    <row r="53" spans="1:17" s="20" customFormat="1" ht="26.4">
      <c r="A53" s="292" t="s">
        <v>133</v>
      </c>
      <c r="B53" s="292"/>
      <c r="C53" s="292"/>
      <c r="D53" s="293" t="s">
        <v>134</v>
      </c>
      <c r="E53" s="421">
        <v>27840</v>
      </c>
      <c r="F53" s="234">
        <f>E53/E$59</f>
        <v>4.0671666866324035E-2</v>
      </c>
      <c r="G53" s="421">
        <v>24956</v>
      </c>
      <c r="H53" s="234">
        <f>G53/G$59</f>
        <v>3.5859876913084773E-2</v>
      </c>
      <c r="I53" s="421">
        <v>18561</v>
      </c>
      <c r="J53" s="234">
        <f>I53/I$59</f>
        <v>2.5060419901437925E-2</v>
      </c>
      <c r="K53" s="421">
        <v>14909</v>
      </c>
      <c r="L53" s="234">
        <f>K53/K$59</f>
        <v>1.8604181042927253E-2</v>
      </c>
      <c r="M53" s="422">
        <v>17131</v>
      </c>
      <c r="N53" s="234">
        <f>M53/M$59</f>
        <v>2.2227527568699553E-2</v>
      </c>
      <c r="O53" s="221"/>
      <c r="P53" s="422">
        <v>14486</v>
      </c>
      <c r="Q53" s="360">
        <f>P53/P$59</f>
        <v>1.8729628006263033E-2</v>
      </c>
    </row>
    <row r="54" spans="1:17" s="20" customFormat="1" ht="26.4">
      <c r="A54" s="292" t="s">
        <v>34</v>
      </c>
      <c r="B54" s="292"/>
      <c r="C54" s="292"/>
      <c r="D54" s="293" t="s">
        <v>119</v>
      </c>
      <c r="E54" s="421">
        <v>32348</v>
      </c>
      <c r="F54" s="234"/>
      <c r="G54" s="421">
        <v>29337</v>
      </c>
      <c r="H54" s="234"/>
      <c r="I54" s="421">
        <v>22838</v>
      </c>
      <c r="J54" s="234"/>
      <c r="K54" s="421">
        <v>19192</v>
      </c>
      <c r="L54" s="234"/>
      <c r="M54" s="422">
        <v>21414</v>
      </c>
      <c r="N54" s="234"/>
      <c r="O54" s="221"/>
      <c r="P54" s="422">
        <v>18770</v>
      </c>
      <c r="Q54" s="360"/>
    </row>
    <row r="55" spans="1:17" s="20" customFormat="1" ht="17.25" customHeight="1">
      <c r="A55" s="292" t="s">
        <v>35</v>
      </c>
      <c r="B55" s="292"/>
      <c r="C55" s="292"/>
      <c r="D55" s="297" t="s">
        <v>120</v>
      </c>
      <c r="E55" s="421">
        <v>-4507</v>
      </c>
      <c r="F55" s="371"/>
      <c r="G55" s="421">
        <v>-4380</v>
      </c>
      <c r="H55" s="371"/>
      <c r="I55" s="421">
        <v>-4276</v>
      </c>
      <c r="J55" s="371"/>
      <c r="K55" s="421">
        <v>-4283</v>
      </c>
      <c r="L55" s="371"/>
      <c r="M55" s="422">
        <v>-4283</v>
      </c>
      <c r="N55" s="371"/>
      <c r="O55" s="373"/>
      <c r="P55" s="422">
        <v>-4283</v>
      </c>
      <c r="Q55" s="360"/>
    </row>
    <row r="56" spans="1:17" s="20" customFormat="1" ht="17.25" customHeight="1">
      <c r="A56" s="292" t="s">
        <v>36</v>
      </c>
      <c r="B56" s="292"/>
      <c r="C56" s="292"/>
      <c r="D56" s="293" t="s">
        <v>331</v>
      </c>
      <c r="E56" s="421">
        <v>163</v>
      </c>
      <c r="F56" s="234">
        <f>E56/E$59</f>
        <v>2.3812793459808971E-4</v>
      </c>
      <c r="G56" s="421">
        <v>152</v>
      </c>
      <c r="H56" s="234">
        <f>G56/G$59</f>
        <v>2.1841245755685549E-4</v>
      </c>
      <c r="I56" s="421">
        <v>148</v>
      </c>
      <c r="J56" s="234">
        <f>I56/I$59</f>
        <v>1.9982447849861609E-4</v>
      </c>
      <c r="K56" s="421">
        <v>144</v>
      </c>
      <c r="L56" s="234">
        <f>K56/K$59</f>
        <v>1.7969025891619321E-4</v>
      </c>
      <c r="M56" s="422">
        <v>127</v>
      </c>
      <c r="N56" s="234">
        <f>M56/M$59</f>
        <v>1.6478290824965518E-4</v>
      </c>
      <c r="O56" s="221"/>
      <c r="P56" s="422">
        <v>144</v>
      </c>
      <c r="Q56" s="360">
        <f>P56/P$59</f>
        <v>1.8618434577536084E-4</v>
      </c>
    </row>
    <row r="57" spans="1:17" s="20" customFormat="1" ht="17.25" customHeight="1">
      <c r="A57" s="295" t="s">
        <v>416</v>
      </c>
      <c r="B57" s="292"/>
      <c r="C57" s="292"/>
      <c r="D57" s="293" t="s">
        <v>417</v>
      </c>
      <c r="E57" s="407" t="s">
        <v>1</v>
      </c>
      <c r="F57" s="294" t="s">
        <v>1</v>
      </c>
      <c r="G57" s="421">
        <v>180</v>
      </c>
      <c r="H57" s="235">
        <f>G57/G$59</f>
        <v>2.586463313173289E-4</v>
      </c>
      <c r="I57" s="421">
        <v>85</v>
      </c>
      <c r="J57" s="235">
        <f>I57/I$59</f>
        <v>1.1476405859717815E-4</v>
      </c>
      <c r="K57" s="421">
        <v>98</v>
      </c>
      <c r="L57" s="314">
        <f>K57/K$59</f>
        <v>1.2228920398463149E-4</v>
      </c>
      <c r="M57" s="422">
        <v>111</v>
      </c>
      <c r="N57" s="314">
        <f>M57/M$59</f>
        <v>1.4402285681662776E-4</v>
      </c>
      <c r="O57" s="221"/>
      <c r="P57" s="422">
        <v>104</v>
      </c>
      <c r="Q57" s="359">
        <f>P57/P$59</f>
        <v>1.3446647194887172E-4</v>
      </c>
    </row>
    <row r="58" spans="1:17" s="20" customFormat="1" ht="17.25" customHeight="1">
      <c r="A58" s="73" t="s">
        <v>37</v>
      </c>
      <c r="B58" s="73"/>
      <c r="C58" s="73"/>
      <c r="D58" s="74" t="s">
        <v>69</v>
      </c>
      <c r="E58" s="426">
        <v>239136</v>
      </c>
      <c r="F58" s="236">
        <f>E58/E$59</f>
        <v>0.34935559366901092</v>
      </c>
      <c r="G58" s="426">
        <v>240749</v>
      </c>
      <c r="H58" s="236">
        <f>G58/G$59</f>
        <v>0.34593803121286448</v>
      </c>
      <c r="I58" s="426">
        <v>245642</v>
      </c>
      <c r="J58" s="236">
        <f>I58/I$59</f>
        <v>0.33165732802268277</v>
      </c>
      <c r="K58" s="426">
        <v>245142</v>
      </c>
      <c r="L58" s="236">
        <f>K58/K$59</f>
        <v>0.30590020452245442</v>
      </c>
      <c r="M58" s="427">
        <v>262644</v>
      </c>
      <c r="N58" s="236">
        <f>M58/M$59</f>
        <v>0.34078143428600344</v>
      </c>
      <c r="O58" s="313"/>
      <c r="P58" s="427">
        <v>249437</v>
      </c>
      <c r="Q58" s="361">
        <f>P58/P$59</f>
        <v>0.32250878234144914</v>
      </c>
    </row>
    <row r="59" spans="1:17" s="20" customFormat="1" ht="17.25" customHeight="1">
      <c r="A59" s="75" t="s">
        <v>151</v>
      </c>
      <c r="B59" s="73"/>
      <c r="C59" s="73"/>
      <c r="D59" s="74" t="s">
        <v>70</v>
      </c>
      <c r="E59" s="426">
        <v>684506</v>
      </c>
      <c r="F59" s="236">
        <f>E59/E$59</f>
        <v>1</v>
      </c>
      <c r="G59" s="426">
        <v>695931</v>
      </c>
      <c r="H59" s="236">
        <f>G59/G$59</f>
        <v>1</v>
      </c>
      <c r="I59" s="426">
        <v>740650</v>
      </c>
      <c r="J59" s="236">
        <f>I59/I$59</f>
        <v>1</v>
      </c>
      <c r="K59" s="426">
        <v>801379</v>
      </c>
      <c r="L59" s="236">
        <f>K59/K$59</f>
        <v>1</v>
      </c>
      <c r="M59" s="427">
        <v>770711</v>
      </c>
      <c r="N59" s="236">
        <f>M59/M$59</f>
        <v>1</v>
      </c>
      <c r="O59" s="313"/>
      <c r="P59" s="427">
        <v>773427</v>
      </c>
      <c r="Q59" s="361">
        <f>P59/P$59</f>
        <v>1</v>
      </c>
    </row>
    <row r="60" spans="1:17">
      <c r="E60" s="22"/>
      <c r="F60" s="27"/>
      <c r="Q60" s="362"/>
    </row>
    <row r="61" spans="1:17">
      <c r="E61" s="22"/>
      <c r="F61" s="27"/>
    </row>
    <row r="62" spans="1:17">
      <c r="E62" s="22"/>
      <c r="F62" s="27"/>
    </row>
    <row r="63" spans="1:17">
      <c r="E63" s="22"/>
      <c r="F63" s="27"/>
    </row>
  </sheetData>
  <mergeCells count="6">
    <mergeCell ref="A2:Q2"/>
    <mergeCell ref="I5:J5"/>
    <mergeCell ref="M5:N5"/>
    <mergeCell ref="P5:Q5"/>
    <mergeCell ref="A3:Q3"/>
    <mergeCell ref="K5:L5"/>
  </mergeCells>
  <phoneticPr fontId="2"/>
  <printOptions horizontalCentered="1"/>
  <pageMargins left="0" right="0" top="0.39370078740157483" bottom="0.19685039370078741" header="0.23622047244094491" footer="0.19685039370078741"/>
  <pageSetup paperSize="9" scale="76"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9"/>
  <sheetViews>
    <sheetView showGridLines="0" zoomScaleNormal="100" zoomScaleSheetLayoutView="100" workbookViewId="0">
      <pane xSplit="4" ySplit="6" topLeftCell="E7" activePane="bottomRight" state="frozen"/>
      <selection activeCell="N19" sqref="N19"/>
      <selection pane="topRight" activeCell="N19" sqref="N19"/>
      <selection pane="bottomLeft" activeCell="N19" sqref="N19"/>
      <selection pane="bottomRight" activeCell="H13" sqref="H13"/>
    </sheetView>
  </sheetViews>
  <sheetFormatPr defaultColWidth="9" defaultRowHeight="13.2"/>
  <cols>
    <col min="1" max="1" width="1.109375" style="155" customWidth="1"/>
    <col min="2" max="2" width="3" style="155" customWidth="1"/>
    <col min="3" max="3" width="28" style="155" customWidth="1"/>
    <col min="4" max="4" width="21.21875" style="155" customWidth="1"/>
    <col min="5" max="5" width="7.109375" style="12" customWidth="1"/>
    <col min="6" max="6" width="7.6640625" style="9" customWidth="1"/>
    <col min="7" max="7" width="7.109375" style="155" customWidth="1"/>
    <col min="8" max="8" width="7.6640625" style="155" customWidth="1"/>
    <col min="9" max="9" width="7.109375" style="155" customWidth="1"/>
    <col min="10" max="10" width="7.6640625" style="155" customWidth="1"/>
    <col min="11" max="11" width="7.109375" style="155" customWidth="1"/>
    <col min="12" max="12" width="7.6640625" style="155" customWidth="1"/>
    <col min="13" max="13" width="7.109375" style="155" customWidth="1"/>
    <col min="14" max="14" width="7.6640625" style="155" customWidth="1"/>
    <col min="15" max="15" width="1.33203125" style="155" customWidth="1"/>
    <col min="16" max="16" width="8.44140625" style="155" customWidth="1"/>
    <col min="17" max="17" width="7.6640625" style="155" customWidth="1"/>
    <col min="18" max="16384" width="9" style="155"/>
  </cols>
  <sheetData>
    <row r="1" spans="1:17" s="385" customFormat="1" ht="13.8">
      <c r="A1" s="381" t="s">
        <v>543</v>
      </c>
      <c r="B1" s="382"/>
      <c r="C1" s="382"/>
      <c r="D1" s="382"/>
      <c r="E1" s="383"/>
      <c r="F1" s="384"/>
      <c r="G1" s="384"/>
      <c r="H1" s="384"/>
      <c r="I1" s="384"/>
      <c r="J1" s="384"/>
      <c r="K1" s="384"/>
      <c r="L1" s="384"/>
      <c r="M1" s="384"/>
      <c r="N1" s="384"/>
      <c r="O1" s="384"/>
      <c r="P1" s="384"/>
      <c r="Q1" s="384"/>
    </row>
    <row r="2" spans="1:17" s="6" customFormat="1" ht="15.6" customHeight="1">
      <c r="A2" s="512" t="s">
        <v>526</v>
      </c>
      <c r="B2" s="503"/>
      <c r="C2" s="503"/>
      <c r="D2" s="503"/>
      <c r="E2" s="503"/>
      <c r="F2" s="503"/>
      <c r="G2" s="503"/>
      <c r="H2" s="503"/>
      <c r="I2" s="503"/>
      <c r="J2" s="503"/>
      <c r="K2" s="503"/>
      <c r="L2" s="503"/>
      <c r="M2" s="503"/>
      <c r="N2" s="503"/>
      <c r="O2" s="503"/>
      <c r="P2" s="503"/>
      <c r="Q2" s="503"/>
    </row>
    <row r="3" spans="1:17" ht="28.2" customHeight="1">
      <c r="A3" s="503" t="s">
        <v>527</v>
      </c>
      <c r="B3" s="503"/>
      <c r="C3" s="503"/>
      <c r="D3" s="503"/>
      <c r="E3" s="503"/>
      <c r="F3" s="503"/>
      <c r="G3" s="503"/>
      <c r="H3" s="503"/>
      <c r="I3" s="503"/>
      <c r="J3" s="503"/>
      <c r="K3" s="503"/>
      <c r="L3" s="503"/>
      <c r="M3" s="503"/>
      <c r="N3" s="503"/>
      <c r="O3" s="503"/>
      <c r="P3" s="503"/>
      <c r="Q3" s="503"/>
    </row>
    <row r="4" spans="1:17">
      <c r="H4" s="13"/>
      <c r="J4" s="13"/>
      <c r="L4" s="13"/>
      <c r="N4" s="13"/>
      <c r="Q4" s="13" t="s">
        <v>216</v>
      </c>
    </row>
    <row r="5" spans="1:17" s="395" customFormat="1" ht="17.25" customHeight="1">
      <c r="A5" s="291"/>
      <c r="B5" s="291"/>
      <c r="C5" s="291"/>
      <c r="D5" s="291"/>
      <c r="E5" s="394" t="s">
        <v>204</v>
      </c>
      <c r="F5" s="394"/>
      <c r="G5" s="394" t="s">
        <v>224</v>
      </c>
      <c r="H5" s="394"/>
      <c r="I5" s="515" t="s">
        <v>368</v>
      </c>
      <c r="J5" s="515"/>
      <c r="K5" s="515" t="s">
        <v>465</v>
      </c>
      <c r="L5" s="515"/>
      <c r="M5" s="515" t="s">
        <v>475</v>
      </c>
      <c r="N5" s="515"/>
      <c r="P5" s="515" t="s">
        <v>476</v>
      </c>
      <c r="Q5" s="515"/>
    </row>
    <row r="6" spans="1:17" s="396" customFormat="1" ht="25.5" customHeight="1">
      <c r="A6" s="60"/>
      <c r="B6" s="60"/>
      <c r="C6" s="60"/>
      <c r="D6" s="60"/>
      <c r="E6" s="279" t="s">
        <v>529</v>
      </c>
      <c r="F6" s="280" t="s">
        <v>528</v>
      </c>
      <c r="G6" s="279" t="s">
        <v>529</v>
      </c>
      <c r="H6" s="280" t="s">
        <v>528</v>
      </c>
      <c r="I6" s="279" t="s">
        <v>529</v>
      </c>
      <c r="J6" s="280" t="s">
        <v>528</v>
      </c>
      <c r="K6" s="279" t="s">
        <v>529</v>
      </c>
      <c r="L6" s="280" t="s">
        <v>528</v>
      </c>
      <c r="M6" s="279" t="s">
        <v>529</v>
      </c>
      <c r="N6" s="280" t="s">
        <v>528</v>
      </c>
      <c r="O6" s="220"/>
      <c r="P6" s="279" t="s">
        <v>529</v>
      </c>
      <c r="Q6" s="280" t="s">
        <v>528</v>
      </c>
    </row>
    <row r="7" spans="1:17" ht="17.25" customHeight="1">
      <c r="A7" s="73" t="s">
        <v>482</v>
      </c>
      <c r="B7" s="73"/>
      <c r="C7" s="73"/>
      <c r="D7" s="222" t="s">
        <v>48</v>
      </c>
      <c r="E7" s="413">
        <v>595997</v>
      </c>
      <c r="F7" s="239">
        <v>1</v>
      </c>
      <c r="G7" s="413">
        <v>620845</v>
      </c>
      <c r="H7" s="239">
        <v>1</v>
      </c>
      <c r="I7" s="413">
        <v>681470</v>
      </c>
      <c r="J7" s="239">
        <v>1</v>
      </c>
      <c r="K7" s="413">
        <v>734846</v>
      </c>
      <c r="L7" s="239">
        <v>1</v>
      </c>
      <c r="M7" s="414">
        <v>754974</v>
      </c>
      <c r="N7" s="239">
        <v>1</v>
      </c>
      <c r="O7" s="253"/>
      <c r="P7" s="414">
        <v>1476712</v>
      </c>
      <c r="Q7" s="363">
        <v>1</v>
      </c>
    </row>
    <row r="8" spans="1:17" ht="17.25" customHeight="1">
      <c r="A8" s="292" t="s">
        <v>483</v>
      </c>
      <c r="B8" s="292"/>
      <c r="C8" s="292"/>
      <c r="D8" s="296" t="s">
        <v>71</v>
      </c>
      <c r="E8" s="407">
        <v>546925</v>
      </c>
      <c r="F8" s="298">
        <f>E8/E$7</f>
        <v>0.91766401508732431</v>
      </c>
      <c r="G8" s="407">
        <v>570278</v>
      </c>
      <c r="H8" s="298">
        <f>G8/G$7</f>
        <v>0.91855132923676597</v>
      </c>
      <c r="I8" s="407">
        <v>626812</v>
      </c>
      <c r="J8" s="298">
        <f>I8/I$7</f>
        <v>0.91979397478979263</v>
      </c>
      <c r="K8" s="407">
        <v>678210</v>
      </c>
      <c r="L8" s="298">
        <f>K8/K$7</f>
        <v>0.92292806928254356</v>
      </c>
      <c r="M8" s="411">
        <v>696589</v>
      </c>
      <c r="N8" s="298">
        <f>M8/M$7</f>
        <v>0.92266621102183655</v>
      </c>
      <c r="O8" s="253"/>
      <c r="P8" s="411">
        <v>1357564</v>
      </c>
      <c r="Q8" s="364">
        <f>P8/P$7</f>
        <v>0.91931534381788726</v>
      </c>
    </row>
    <row r="9" spans="1:17" ht="17.25" customHeight="1">
      <c r="A9" s="73" t="s">
        <v>484</v>
      </c>
      <c r="B9" s="73"/>
      <c r="C9" s="73"/>
      <c r="D9" s="223" t="s">
        <v>38</v>
      </c>
      <c r="E9" s="413">
        <v>49071</v>
      </c>
      <c r="F9" s="239">
        <f>E9/E$7</f>
        <v>8.2334307051881134E-2</v>
      </c>
      <c r="G9" s="413">
        <v>50566</v>
      </c>
      <c r="H9" s="239">
        <f>G9/G$7</f>
        <v>8.1447060055247281E-2</v>
      </c>
      <c r="I9" s="413">
        <v>54658</v>
      </c>
      <c r="J9" s="239">
        <f>I9/I$7</f>
        <v>8.0206025210207352E-2</v>
      </c>
      <c r="K9" s="413">
        <v>56635</v>
      </c>
      <c r="L9" s="239">
        <f>K9/K$7</f>
        <v>7.7070569888112617E-2</v>
      </c>
      <c r="M9" s="414">
        <v>58384</v>
      </c>
      <c r="N9" s="239">
        <f>M9/M$7</f>
        <v>7.733246442923862E-2</v>
      </c>
      <c r="O9" s="253"/>
      <c r="P9" s="414">
        <v>119148</v>
      </c>
      <c r="Q9" s="363">
        <f>P9/P$7</f>
        <v>8.0684656182112693E-2</v>
      </c>
    </row>
    <row r="10" spans="1:17" ht="26.25" customHeight="1">
      <c r="A10" s="292" t="s">
        <v>485</v>
      </c>
      <c r="B10" s="292"/>
      <c r="C10" s="292"/>
      <c r="D10" s="299" t="s">
        <v>50</v>
      </c>
      <c r="E10" s="407">
        <v>47791</v>
      </c>
      <c r="F10" s="298">
        <f>E10/E$7</f>
        <v>8.0186645234791451E-2</v>
      </c>
      <c r="G10" s="407">
        <v>48703</v>
      </c>
      <c r="H10" s="298">
        <f>G10/G$7</f>
        <v>7.8446311076033476E-2</v>
      </c>
      <c r="I10" s="407">
        <v>48823</v>
      </c>
      <c r="J10" s="298">
        <f>I10/$M$7</f>
        <v>6.4668452158617384E-2</v>
      </c>
      <c r="K10" s="407">
        <v>50142</v>
      </c>
      <c r="L10" s="298">
        <f>K10/$M$7</f>
        <v>6.6415532190512522E-2</v>
      </c>
      <c r="M10" s="411">
        <v>51004</v>
      </c>
      <c r="N10" s="298">
        <f>M10/$M$7</f>
        <v>6.7557293363744983E-2</v>
      </c>
      <c r="O10" s="253"/>
      <c r="P10" s="411">
        <v>99817</v>
      </c>
      <c r="Q10" s="364">
        <f>P10/P$7</f>
        <v>6.7594087404991635E-2</v>
      </c>
    </row>
    <row r="11" spans="1:17" ht="36.75" customHeight="1">
      <c r="A11" s="292"/>
      <c r="B11" s="292" t="s">
        <v>486</v>
      </c>
      <c r="C11" s="292"/>
      <c r="D11" s="299" t="s">
        <v>334</v>
      </c>
      <c r="E11" s="407">
        <v>20265</v>
      </c>
      <c r="F11" s="298"/>
      <c r="G11" s="407">
        <v>20208</v>
      </c>
      <c r="H11" s="298"/>
      <c r="I11" s="407">
        <v>20136</v>
      </c>
      <c r="J11" s="300"/>
      <c r="K11" s="407">
        <v>20131</v>
      </c>
      <c r="L11" s="298"/>
      <c r="M11" s="411">
        <v>20445</v>
      </c>
      <c r="N11" s="298"/>
      <c r="O11" s="253"/>
      <c r="P11" s="411">
        <v>43369</v>
      </c>
      <c r="Q11" s="364"/>
    </row>
    <row r="12" spans="1:17" ht="17.25" customHeight="1">
      <c r="A12" s="292"/>
      <c r="B12" s="292" t="s">
        <v>487</v>
      </c>
      <c r="C12" s="292"/>
      <c r="D12" s="296" t="s">
        <v>118</v>
      </c>
      <c r="E12" s="407">
        <v>2896</v>
      </c>
      <c r="F12" s="298"/>
      <c r="G12" s="407">
        <v>3340</v>
      </c>
      <c r="H12" s="298"/>
      <c r="I12" s="407">
        <v>3314</v>
      </c>
      <c r="J12" s="300"/>
      <c r="K12" s="407">
        <v>3296</v>
      </c>
      <c r="L12" s="298"/>
      <c r="M12" s="411">
        <v>3630</v>
      </c>
      <c r="N12" s="298"/>
      <c r="O12" s="253"/>
      <c r="P12" s="411">
        <v>3611</v>
      </c>
      <c r="Q12" s="364"/>
    </row>
    <row r="13" spans="1:17" ht="17.25" customHeight="1">
      <c r="A13" s="292"/>
      <c r="B13" s="292" t="s">
        <v>488</v>
      </c>
      <c r="C13" s="292"/>
      <c r="D13" s="296" t="s">
        <v>39</v>
      </c>
      <c r="E13" s="407">
        <v>3887</v>
      </c>
      <c r="F13" s="298"/>
      <c r="G13" s="407">
        <v>3882</v>
      </c>
      <c r="H13" s="298"/>
      <c r="I13" s="407">
        <v>3871</v>
      </c>
      <c r="J13" s="300"/>
      <c r="K13" s="407">
        <v>3845</v>
      </c>
      <c r="L13" s="298"/>
      <c r="M13" s="411">
        <v>3947</v>
      </c>
      <c r="N13" s="298"/>
      <c r="O13" s="253"/>
      <c r="P13" s="411">
        <v>7833</v>
      </c>
      <c r="Q13" s="364"/>
    </row>
    <row r="14" spans="1:17" ht="17.25" customHeight="1">
      <c r="A14" s="292"/>
      <c r="B14" s="292" t="s">
        <v>489</v>
      </c>
      <c r="C14" s="292"/>
      <c r="D14" s="296" t="s">
        <v>424</v>
      </c>
      <c r="E14" s="407">
        <v>458</v>
      </c>
      <c r="F14" s="298"/>
      <c r="G14" s="407">
        <v>523</v>
      </c>
      <c r="H14" s="298"/>
      <c r="I14" s="407">
        <v>562</v>
      </c>
      <c r="J14" s="300"/>
      <c r="K14" s="407">
        <v>523</v>
      </c>
      <c r="L14" s="298"/>
      <c r="M14" s="411">
        <v>514</v>
      </c>
      <c r="N14" s="298"/>
      <c r="O14" s="253"/>
      <c r="P14" s="411">
        <v>1017</v>
      </c>
      <c r="Q14" s="364"/>
    </row>
    <row r="15" spans="1:17" ht="17.25" customHeight="1">
      <c r="A15" s="292"/>
      <c r="B15" s="292" t="s">
        <v>490</v>
      </c>
      <c r="C15" s="292"/>
      <c r="D15" s="296" t="s">
        <v>59</v>
      </c>
      <c r="E15" s="407">
        <v>2569</v>
      </c>
      <c r="F15" s="298"/>
      <c r="G15" s="407">
        <v>3028</v>
      </c>
      <c r="H15" s="298"/>
      <c r="I15" s="407">
        <v>2746</v>
      </c>
      <c r="J15" s="300"/>
      <c r="K15" s="407">
        <v>2934</v>
      </c>
      <c r="L15" s="298"/>
      <c r="M15" s="411">
        <v>2632</v>
      </c>
      <c r="N15" s="298"/>
      <c r="O15" s="253"/>
      <c r="P15" s="411">
        <v>5893</v>
      </c>
      <c r="Q15" s="364"/>
    </row>
    <row r="16" spans="1:17" ht="17.25" customHeight="1">
      <c r="A16" s="292"/>
      <c r="B16" s="292" t="s">
        <v>491</v>
      </c>
      <c r="C16" s="292"/>
      <c r="D16" s="296" t="s">
        <v>60</v>
      </c>
      <c r="E16" s="407">
        <v>209</v>
      </c>
      <c r="F16" s="298"/>
      <c r="G16" s="407">
        <v>173</v>
      </c>
      <c r="H16" s="298"/>
      <c r="I16" s="407">
        <v>149</v>
      </c>
      <c r="J16" s="300"/>
      <c r="K16" s="407">
        <v>134</v>
      </c>
      <c r="L16" s="298"/>
      <c r="M16" s="411">
        <v>93</v>
      </c>
      <c r="N16" s="298"/>
      <c r="O16" s="253"/>
      <c r="P16" s="411">
        <v>270</v>
      </c>
      <c r="Q16" s="364"/>
    </row>
    <row r="17" spans="1:18" ht="17.25" customHeight="1">
      <c r="A17" s="292"/>
      <c r="B17" s="292" t="s">
        <v>492</v>
      </c>
      <c r="C17" s="292"/>
      <c r="D17" s="296" t="s">
        <v>121</v>
      </c>
      <c r="E17" s="407">
        <v>4145</v>
      </c>
      <c r="F17" s="298"/>
      <c r="G17" s="407">
        <v>4013</v>
      </c>
      <c r="H17" s="298"/>
      <c r="I17" s="407">
        <v>3997</v>
      </c>
      <c r="J17" s="300"/>
      <c r="K17" s="407">
        <v>4238</v>
      </c>
      <c r="L17" s="298"/>
      <c r="M17" s="411">
        <v>3953</v>
      </c>
      <c r="N17" s="298"/>
      <c r="O17" s="253"/>
      <c r="P17" s="411">
        <v>8260</v>
      </c>
      <c r="Q17" s="364"/>
    </row>
    <row r="18" spans="1:18" ht="26.25" customHeight="1">
      <c r="A18" s="81"/>
      <c r="B18" s="81" t="s">
        <v>493</v>
      </c>
      <c r="C18" s="81"/>
      <c r="D18" s="93" t="s">
        <v>458</v>
      </c>
      <c r="E18" s="423">
        <v>3101</v>
      </c>
      <c r="F18" s="240"/>
      <c r="G18" s="423">
        <v>3134</v>
      </c>
      <c r="H18" s="240"/>
      <c r="I18" s="423">
        <v>3153</v>
      </c>
      <c r="J18" s="241"/>
      <c r="K18" s="423">
        <v>3326</v>
      </c>
      <c r="L18" s="240"/>
      <c r="M18" s="415">
        <v>3374</v>
      </c>
      <c r="N18" s="240"/>
      <c r="O18" s="253"/>
      <c r="P18" s="411">
        <v>6579</v>
      </c>
      <c r="Q18" s="365"/>
    </row>
    <row r="19" spans="1:18" ht="17.25" customHeight="1">
      <c r="A19" s="81"/>
      <c r="B19" s="81" t="s">
        <v>494</v>
      </c>
      <c r="C19" s="81"/>
      <c r="D19" s="224" t="s">
        <v>5</v>
      </c>
      <c r="E19" s="423">
        <f>E10-E11-E12-E13-E14-E15-E16-E17-E18</f>
        <v>10261</v>
      </c>
      <c r="F19" s="240"/>
      <c r="G19" s="423">
        <f>G10-G11-G12-G13-G14-G15-G16-G17-G18</f>
        <v>10402</v>
      </c>
      <c r="H19" s="240"/>
      <c r="I19" s="423">
        <f>I10-I11-I12-I13-I14-I15-I16-I17-I18</f>
        <v>10895</v>
      </c>
      <c r="J19" s="241"/>
      <c r="K19" s="423">
        <f>K10-K11-K12-K13-K14-K15-K16-K17-K18</f>
        <v>11715</v>
      </c>
      <c r="L19" s="240"/>
      <c r="M19" s="415">
        <f>M10-M11-M12-M13-M14-M15-M16-M17-M18</f>
        <v>12416</v>
      </c>
      <c r="N19" s="240"/>
      <c r="O19" s="253"/>
      <c r="P19" s="411">
        <f>P10-SUM(P11:P18)</f>
        <v>22985</v>
      </c>
      <c r="Q19" s="365"/>
    </row>
    <row r="20" spans="1:18" ht="17.25" customHeight="1">
      <c r="A20" s="73" t="s">
        <v>495</v>
      </c>
      <c r="B20" s="73"/>
      <c r="C20" s="73"/>
      <c r="D20" s="222" t="s">
        <v>290</v>
      </c>
      <c r="E20" s="413">
        <v>1279</v>
      </c>
      <c r="F20" s="239">
        <f>E20/E$7</f>
        <v>2.1459839562950819E-3</v>
      </c>
      <c r="G20" s="413">
        <v>1863</v>
      </c>
      <c r="H20" s="239">
        <f>G20/G$7</f>
        <v>3.0007489792138135E-3</v>
      </c>
      <c r="I20" s="413">
        <v>5835</v>
      </c>
      <c r="J20" s="239">
        <f>I20/$M$7</f>
        <v>7.7287429765793263E-3</v>
      </c>
      <c r="K20" s="413">
        <v>6492</v>
      </c>
      <c r="L20" s="239">
        <f>K20/$M$7</f>
        <v>8.5989716202147359E-3</v>
      </c>
      <c r="M20" s="414">
        <v>7380</v>
      </c>
      <c r="N20" s="239">
        <f>M20/$M$7</f>
        <v>9.7751710654936461E-3</v>
      </c>
      <c r="O20" s="253"/>
      <c r="P20" s="414">
        <v>19331</v>
      </c>
      <c r="Q20" s="363">
        <f>P20/P$7</f>
        <v>1.3090568777121064E-2</v>
      </c>
    </row>
    <row r="21" spans="1:18" ht="17.25" customHeight="1">
      <c r="A21" s="292" t="s">
        <v>496</v>
      </c>
      <c r="B21" s="292"/>
      <c r="C21" s="292"/>
      <c r="D21" s="296" t="s">
        <v>359</v>
      </c>
      <c r="E21" s="407">
        <v>3289</v>
      </c>
      <c r="F21" s="298">
        <f>E21/E$7</f>
        <v>5.5184841534437253E-3</v>
      </c>
      <c r="G21" s="407">
        <v>3195</v>
      </c>
      <c r="H21" s="298">
        <f>G21/G$7</f>
        <v>5.1462120174922887E-3</v>
      </c>
      <c r="I21" s="407">
        <v>1815</v>
      </c>
      <c r="J21" s="298">
        <f>I21/$M$7</f>
        <v>2.4040562986275024E-3</v>
      </c>
      <c r="K21" s="407">
        <v>1761</v>
      </c>
      <c r="L21" s="298">
        <f>K21/$M$7</f>
        <v>2.332530656684866E-3</v>
      </c>
      <c r="M21" s="411">
        <v>1431</v>
      </c>
      <c r="N21" s="298">
        <f>M21/$M$7</f>
        <v>1.8954295114798655E-3</v>
      </c>
      <c r="O21" s="253"/>
      <c r="P21" s="411">
        <v>3227</v>
      </c>
      <c r="Q21" s="364">
        <f>P21/P$7</f>
        <v>2.1852602267740766E-3</v>
      </c>
    </row>
    <row r="22" spans="1:18" ht="17.25" customHeight="1">
      <c r="A22" s="292"/>
      <c r="B22" s="292" t="s">
        <v>497</v>
      </c>
      <c r="C22" s="292"/>
      <c r="D22" s="296" t="s">
        <v>40</v>
      </c>
      <c r="E22" s="407">
        <v>38</v>
      </c>
      <c r="F22" s="298"/>
      <c r="G22" s="407">
        <v>32</v>
      </c>
      <c r="H22" s="298"/>
      <c r="I22" s="407">
        <v>29</v>
      </c>
      <c r="J22" s="300"/>
      <c r="K22" s="407">
        <v>27</v>
      </c>
      <c r="L22" s="298"/>
      <c r="M22" s="411">
        <v>59</v>
      </c>
      <c r="N22" s="298"/>
      <c r="O22" s="253"/>
      <c r="P22" s="411">
        <v>58</v>
      </c>
      <c r="Q22" s="364"/>
    </row>
    <row r="23" spans="1:18" ht="17.25" customHeight="1">
      <c r="A23" s="292"/>
      <c r="B23" s="292" t="s">
        <v>498</v>
      </c>
      <c r="C23" s="292"/>
      <c r="D23" s="296" t="s">
        <v>51</v>
      </c>
      <c r="E23" s="407">
        <v>796</v>
      </c>
      <c r="F23" s="298"/>
      <c r="G23" s="407">
        <v>822</v>
      </c>
      <c r="H23" s="298"/>
      <c r="I23" s="407">
        <v>745</v>
      </c>
      <c r="J23" s="300"/>
      <c r="K23" s="407">
        <v>677</v>
      </c>
      <c r="L23" s="298"/>
      <c r="M23" s="411">
        <v>621</v>
      </c>
      <c r="N23" s="298"/>
      <c r="O23" s="253"/>
      <c r="P23" s="411">
        <v>1250</v>
      </c>
      <c r="Q23" s="364"/>
    </row>
    <row r="24" spans="1:18" ht="17.25" customHeight="1">
      <c r="A24" s="292"/>
      <c r="B24" s="292" t="s">
        <v>499</v>
      </c>
      <c r="C24" s="292"/>
      <c r="D24" s="296" t="s">
        <v>335</v>
      </c>
      <c r="E24" s="407">
        <v>422</v>
      </c>
      <c r="F24" s="298"/>
      <c r="G24" s="407">
        <v>419</v>
      </c>
      <c r="H24" s="298"/>
      <c r="I24" s="407">
        <v>416</v>
      </c>
      <c r="J24" s="300"/>
      <c r="K24" s="407">
        <v>418</v>
      </c>
      <c r="L24" s="298"/>
      <c r="M24" s="418">
        <v>406</v>
      </c>
      <c r="N24" s="298"/>
      <c r="O24" s="253"/>
      <c r="P24" s="411">
        <v>841</v>
      </c>
      <c r="Q24" s="364"/>
    </row>
    <row r="25" spans="1:18" ht="26.25" customHeight="1">
      <c r="A25" s="292"/>
      <c r="B25" s="292" t="s">
        <v>500</v>
      </c>
      <c r="C25" s="292"/>
      <c r="D25" s="299" t="s">
        <v>311</v>
      </c>
      <c r="E25" s="407">
        <v>0</v>
      </c>
      <c r="F25" s="298"/>
      <c r="G25" s="407" t="s">
        <v>1</v>
      </c>
      <c r="H25" s="298"/>
      <c r="I25" s="407">
        <v>71</v>
      </c>
      <c r="J25" s="300"/>
      <c r="K25" s="407">
        <v>335</v>
      </c>
      <c r="L25" s="298"/>
      <c r="M25" s="411">
        <v>92</v>
      </c>
      <c r="N25" s="298"/>
      <c r="O25" s="253"/>
      <c r="P25" s="411">
        <v>164</v>
      </c>
      <c r="Q25" s="364"/>
    </row>
    <row r="26" spans="1:18" ht="17.25" customHeight="1">
      <c r="A26" s="380"/>
      <c r="B26" s="380" t="s">
        <v>501</v>
      </c>
      <c r="C26" s="380"/>
      <c r="D26" s="387" t="s">
        <v>5</v>
      </c>
      <c r="E26" s="418">
        <f>E21-E22-E23-E24-E25</f>
        <v>2033</v>
      </c>
      <c r="F26" s="388"/>
      <c r="G26" s="418">
        <f>G21-G22-G23-G24</f>
        <v>1922</v>
      </c>
      <c r="H26" s="388"/>
      <c r="I26" s="418">
        <f>I21-I22-I23-I24-I25</f>
        <v>554</v>
      </c>
      <c r="J26" s="389"/>
      <c r="K26" s="418">
        <f>K21-K22-K23-K24-K25</f>
        <v>304</v>
      </c>
      <c r="L26" s="388"/>
      <c r="M26" s="419">
        <f>M21-M22-M23-M24-M25</f>
        <v>253</v>
      </c>
      <c r="N26" s="388"/>
      <c r="O26" s="390"/>
      <c r="P26" s="419">
        <f>P21-SUM(P22:P25)</f>
        <v>914</v>
      </c>
      <c r="Q26" s="391"/>
    </row>
    <row r="27" spans="1:18" ht="17.25" customHeight="1">
      <c r="A27" s="292" t="s">
        <v>502</v>
      </c>
      <c r="B27" s="292"/>
      <c r="C27" s="292"/>
      <c r="D27" s="296" t="s">
        <v>213</v>
      </c>
      <c r="E27" s="407">
        <v>343</v>
      </c>
      <c r="F27" s="298">
        <f>E27/E$7</f>
        <v>5.7550625254825113E-4</v>
      </c>
      <c r="G27" s="407">
        <v>257</v>
      </c>
      <c r="H27" s="298">
        <f>G27/G$7</f>
        <v>4.1395195258075686E-4</v>
      </c>
      <c r="I27" s="407">
        <v>257</v>
      </c>
      <c r="J27" s="298">
        <f>I27/I$7</f>
        <v>3.7712591896928697E-4</v>
      </c>
      <c r="K27" s="407">
        <v>308</v>
      </c>
      <c r="L27" s="298">
        <f>K27/K$7</f>
        <v>4.1913543790127455E-4</v>
      </c>
      <c r="M27" s="411">
        <v>215</v>
      </c>
      <c r="N27" s="298">
        <f>M27/M$7</f>
        <v>2.8477801884568208E-4</v>
      </c>
      <c r="O27" s="253"/>
      <c r="P27" s="411">
        <v>771</v>
      </c>
      <c r="Q27" s="364">
        <f>P27/P$7</f>
        <v>5.2210586763024882E-4</v>
      </c>
    </row>
    <row r="28" spans="1:18" ht="17.25" customHeight="1">
      <c r="A28" s="292"/>
      <c r="B28" s="292" t="s">
        <v>503</v>
      </c>
      <c r="C28" s="292"/>
      <c r="D28" s="296" t="s">
        <v>214</v>
      </c>
      <c r="E28" s="407">
        <v>40</v>
      </c>
      <c r="F28" s="298"/>
      <c r="G28" s="407">
        <v>38</v>
      </c>
      <c r="H28" s="298"/>
      <c r="I28" s="407">
        <v>39</v>
      </c>
      <c r="J28" s="300"/>
      <c r="K28" s="407">
        <v>31</v>
      </c>
      <c r="L28" s="298"/>
      <c r="M28" s="411">
        <v>22</v>
      </c>
      <c r="N28" s="298"/>
      <c r="O28" s="253"/>
      <c r="P28" s="411">
        <v>62</v>
      </c>
      <c r="Q28" s="364"/>
    </row>
    <row r="29" spans="1:18" ht="17.25" customHeight="1">
      <c r="A29" s="292"/>
      <c r="B29" s="292" t="s">
        <v>504</v>
      </c>
      <c r="C29" s="292"/>
      <c r="D29" s="296" t="s">
        <v>5</v>
      </c>
      <c r="E29" s="407">
        <f>E27-E28</f>
        <v>303</v>
      </c>
      <c r="F29" s="298"/>
      <c r="G29" s="407">
        <f>G27-G28</f>
        <v>219</v>
      </c>
      <c r="H29" s="298"/>
      <c r="I29" s="407">
        <f>I27-I28</f>
        <v>218</v>
      </c>
      <c r="J29" s="300"/>
      <c r="K29" s="407">
        <f>K27-K28</f>
        <v>277</v>
      </c>
      <c r="L29" s="298"/>
      <c r="M29" s="411">
        <f>M27-M28</f>
        <v>193</v>
      </c>
      <c r="N29" s="298"/>
      <c r="O29" s="253"/>
      <c r="P29" s="411">
        <f>P27-P28</f>
        <v>709</v>
      </c>
      <c r="Q29" s="364"/>
    </row>
    <row r="30" spans="1:18" ht="17.25" customHeight="1">
      <c r="A30" s="73" t="s">
        <v>505</v>
      </c>
      <c r="B30" s="73"/>
      <c r="C30" s="73"/>
      <c r="D30" s="222" t="s">
        <v>41</v>
      </c>
      <c r="E30" s="413">
        <v>4225</v>
      </c>
      <c r="F30" s="239">
        <f>E30/E$7</f>
        <v>7.0889618571905559E-3</v>
      </c>
      <c r="G30" s="413">
        <v>4802</v>
      </c>
      <c r="H30" s="239">
        <f>G30/G$7</f>
        <v>7.7346197521120409E-3</v>
      </c>
      <c r="I30" s="413">
        <v>7392</v>
      </c>
      <c r="J30" s="239">
        <f>I30/I$7</f>
        <v>1.0847139272455134E-2</v>
      </c>
      <c r="K30" s="413">
        <v>7945</v>
      </c>
      <c r="L30" s="239">
        <f>K30/K$7</f>
        <v>1.0811789136771515E-2</v>
      </c>
      <c r="M30" s="414">
        <v>8596</v>
      </c>
      <c r="N30" s="239">
        <f>M30/M$7</f>
        <v>1.1385822558127829E-2</v>
      </c>
      <c r="O30" s="253"/>
      <c r="P30" s="414">
        <v>21787</v>
      </c>
      <c r="Q30" s="363">
        <f>P30/P$7</f>
        <v>1.4753723136264892E-2</v>
      </c>
    </row>
    <row r="31" spans="1:18" ht="17.25" customHeight="1">
      <c r="A31" s="292" t="s">
        <v>506</v>
      </c>
      <c r="B31" s="292"/>
      <c r="C31" s="292"/>
      <c r="D31" s="296" t="s">
        <v>125</v>
      </c>
      <c r="E31" s="407">
        <v>5</v>
      </c>
      <c r="F31" s="298">
        <f>E31/E$7</f>
        <v>8.3893039730065749E-6</v>
      </c>
      <c r="G31" s="407">
        <v>575</v>
      </c>
      <c r="H31" s="298">
        <f>G31/G$7</f>
        <v>9.2615709234994241E-4</v>
      </c>
      <c r="I31" s="407">
        <v>149</v>
      </c>
      <c r="J31" s="298">
        <f>I31/I$7</f>
        <v>2.1864498804055938E-4</v>
      </c>
      <c r="K31" s="407">
        <v>5152</v>
      </c>
      <c r="L31" s="298">
        <f>K31/K$7</f>
        <v>7.0109927794395014E-3</v>
      </c>
      <c r="M31" s="411">
        <v>26</v>
      </c>
      <c r="N31" s="298">
        <f>M31/M$7</f>
        <v>3.4438272046454582E-5</v>
      </c>
      <c r="O31" s="253"/>
      <c r="P31" s="411">
        <v>10016</v>
      </c>
      <c r="Q31" s="364">
        <f>P31/P$7</f>
        <v>6.7826360183976296E-3</v>
      </c>
    </row>
    <row r="32" spans="1:18" ht="17.25" customHeight="1">
      <c r="A32" s="292"/>
      <c r="B32" s="292" t="s">
        <v>507</v>
      </c>
      <c r="C32" s="292"/>
      <c r="D32" s="299" t="s">
        <v>294</v>
      </c>
      <c r="E32" s="407">
        <v>2</v>
      </c>
      <c r="F32" s="298"/>
      <c r="G32" s="407">
        <v>64</v>
      </c>
      <c r="H32" s="298"/>
      <c r="I32" s="407">
        <v>109</v>
      </c>
      <c r="J32" s="300"/>
      <c r="K32" s="407">
        <v>18</v>
      </c>
      <c r="L32" s="298"/>
      <c r="M32" s="411">
        <v>2</v>
      </c>
      <c r="N32" s="298"/>
      <c r="O32" s="253"/>
      <c r="P32" s="411">
        <v>101</v>
      </c>
      <c r="Q32" s="364"/>
      <c r="R32" s="401"/>
    </row>
    <row r="33" spans="1:18" ht="21.6" customHeight="1">
      <c r="A33" s="292"/>
      <c r="B33" s="292" t="s">
        <v>449</v>
      </c>
      <c r="C33" s="292"/>
      <c r="D33" s="299" t="s">
        <v>260</v>
      </c>
      <c r="E33" s="407">
        <v>0</v>
      </c>
      <c r="F33" s="298"/>
      <c r="G33" s="407">
        <v>510</v>
      </c>
      <c r="H33" s="298"/>
      <c r="I33" s="407">
        <v>20</v>
      </c>
      <c r="J33" s="300"/>
      <c r="K33" s="407">
        <v>5133</v>
      </c>
      <c r="L33" s="298"/>
      <c r="M33" s="419">
        <v>0</v>
      </c>
      <c r="N33" s="298"/>
      <c r="O33" s="253"/>
      <c r="P33" s="411">
        <v>9699</v>
      </c>
      <c r="Q33" s="364"/>
    </row>
    <row r="34" spans="1:18" ht="22.2" customHeight="1">
      <c r="A34" s="292"/>
      <c r="B34" s="292" t="s">
        <v>481</v>
      </c>
      <c r="C34" s="292"/>
      <c r="D34" s="299" t="s">
        <v>521</v>
      </c>
      <c r="E34" s="407" t="s">
        <v>508</v>
      </c>
      <c r="F34" s="298"/>
      <c r="G34" s="407" t="s">
        <v>508</v>
      </c>
      <c r="H34" s="298"/>
      <c r="I34" s="407" t="s">
        <v>508</v>
      </c>
      <c r="J34" s="300"/>
      <c r="K34" s="407" t="s">
        <v>508</v>
      </c>
      <c r="L34" s="298"/>
      <c r="M34" s="419">
        <v>22</v>
      </c>
      <c r="N34" s="298"/>
      <c r="O34" s="253"/>
      <c r="P34" s="407" t="s">
        <v>508</v>
      </c>
      <c r="Q34" s="364"/>
    </row>
    <row r="35" spans="1:18" ht="17.25" customHeight="1">
      <c r="A35" s="292"/>
      <c r="B35" s="292" t="s">
        <v>514</v>
      </c>
      <c r="C35" s="292"/>
      <c r="D35" s="296" t="s">
        <v>5</v>
      </c>
      <c r="E35" s="407">
        <f>E31-E32-E33</f>
        <v>3</v>
      </c>
      <c r="F35" s="298"/>
      <c r="G35" s="407">
        <f>G31-G32-G33</f>
        <v>1</v>
      </c>
      <c r="H35" s="298"/>
      <c r="I35" s="407">
        <f>I31-I32-I33</f>
        <v>20</v>
      </c>
      <c r="J35" s="300"/>
      <c r="K35" s="407">
        <f>K31-K32-K33</f>
        <v>1</v>
      </c>
      <c r="L35" s="298"/>
      <c r="M35" s="407">
        <f>M31-M32-M33-M34</f>
        <v>2</v>
      </c>
      <c r="N35" s="298"/>
      <c r="O35" s="253"/>
      <c r="P35" s="411">
        <f>P31-SUM(P32:P33)</f>
        <v>216</v>
      </c>
      <c r="Q35" s="364"/>
    </row>
    <row r="36" spans="1:18" ht="17.25" customHeight="1">
      <c r="A36" s="292" t="s">
        <v>509</v>
      </c>
      <c r="B36" s="292"/>
      <c r="C36" s="292"/>
      <c r="D36" s="296" t="s">
        <v>445</v>
      </c>
      <c r="E36" s="407">
        <v>166</v>
      </c>
      <c r="F36" s="298">
        <f>E36/E$7</f>
        <v>2.7852489190381832E-4</v>
      </c>
      <c r="G36" s="407">
        <v>306</v>
      </c>
      <c r="H36" s="298">
        <f>G36/G$7</f>
        <v>4.9287664392883891E-4</v>
      </c>
      <c r="I36" s="407">
        <v>1529</v>
      </c>
      <c r="J36" s="298">
        <f>I36/I$7</f>
        <v>2.24367910546319E-3</v>
      </c>
      <c r="K36" s="407">
        <v>68</v>
      </c>
      <c r="L36" s="298">
        <f>K36/K$7</f>
        <v>9.2536395380800877E-5</v>
      </c>
      <c r="M36" s="407">
        <v>81</v>
      </c>
      <c r="N36" s="298">
        <f>M36/M$7</f>
        <v>1.0728846291395465E-4</v>
      </c>
      <c r="O36" s="253"/>
      <c r="P36" s="411">
        <v>1020</v>
      </c>
      <c r="Q36" s="364">
        <f>P36/P$7</f>
        <v>6.9072371593106852E-4</v>
      </c>
    </row>
    <row r="37" spans="1:18" ht="24" customHeight="1">
      <c r="A37" s="292"/>
      <c r="B37" s="292" t="s">
        <v>510</v>
      </c>
      <c r="C37" s="292"/>
      <c r="D37" s="299" t="s">
        <v>295</v>
      </c>
      <c r="E37" s="407">
        <v>10</v>
      </c>
      <c r="F37" s="298"/>
      <c r="G37" s="407">
        <v>59</v>
      </c>
      <c r="H37" s="298"/>
      <c r="I37" s="407">
        <v>74</v>
      </c>
      <c r="J37" s="300"/>
      <c r="K37" s="407">
        <v>48</v>
      </c>
      <c r="L37" s="298"/>
      <c r="M37" s="407">
        <v>54</v>
      </c>
      <c r="N37" s="298"/>
      <c r="O37" s="253"/>
      <c r="P37" s="411">
        <v>195</v>
      </c>
      <c r="Q37" s="364"/>
    </row>
    <row r="38" spans="1:18" ht="22.95" customHeight="1">
      <c r="A38" s="292"/>
      <c r="B38" s="292" t="s">
        <v>511</v>
      </c>
      <c r="C38" s="292"/>
      <c r="D38" s="299" t="s">
        <v>150</v>
      </c>
      <c r="E38" s="407">
        <v>72</v>
      </c>
      <c r="F38" s="298"/>
      <c r="G38" s="407">
        <v>228</v>
      </c>
      <c r="H38" s="298"/>
      <c r="I38" s="407">
        <v>13</v>
      </c>
      <c r="J38" s="300"/>
      <c r="K38" s="407" t="s">
        <v>508</v>
      </c>
      <c r="L38" s="298"/>
      <c r="M38" s="418">
        <v>3</v>
      </c>
      <c r="N38" s="298"/>
      <c r="O38" s="253"/>
      <c r="P38" s="411">
        <v>135</v>
      </c>
      <c r="Q38" s="364"/>
    </row>
    <row r="39" spans="1:18" ht="22.95" customHeight="1">
      <c r="A39" s="292"/>
      <c r="B39" s="292" t="s">
        <v>512</v>
      </c>
      <c r="C39" s="292"/>
      <c r="D39" s="299" t="s">
        <v>446</v>
      </c>
      <c r="E39" s="407" t="s">
        <v>508</v>
      </c>
      <c r="F39" s="298"/>
      <c r="G39" s="407" t="s">
        <v>508</v>
      </c>
      <c r="H39" s="298"/>
      <c r="I39" s="407">
        <v>1400</v>
      </c>
      <c r="J39" s="300"/>
      <c r="K39" s="407" t="s">
        <v>508</v>
      </c>
      <c r="L39" s="298"/>
      <c r="M39" s="418" t="s">
        <v>508</v>
      </c>
      <c r="N39" s="298"/>
      <c r="O39" s="253"/>
      <c r="P39" s="411" t="s">
        <v>513</v>
      </c>
      <c r="Q39" s="364"/>
      <c r="R39" s="253"/>
    </row>
    <row r="40" spans="1:18" ht="17.25" customHeight="1">
      <c r="A40" s="292"/>
      <c r="B40" s="292" t="s">
        <v>514</v>
      </c>
      <c r="C40" s="292"/>
      <c r="D40" s="296" t="s">
        <v>5</v>
      </c>
      <c r="E40" s="407">
        <f>E36-E37-E38</f>
        <v>84</v>
      </c>
      <c r="F40" s="298"/>
      <c r="G40" s="407">
        <f>G36-G37-G38</f>
        <v>19</v>
      </c>
      <c r="H40" s="298"/>
      <c r="I40" s="407">
        <f>I36-I37-I38-I39</f>
        <v>42</v>
      </c>
      <c r="J40" s="300"/>
      <c r="K40" s="407">
        <f>K36-K37</f>
        <v>20</v>
      </c>
      <c r="L40" s="298"/>
      <c r="M40" s="418">
        <f>M36-M37-M38</f>
        <v>24</v>
      </c>
      <c r="N40" s="298"/>
      <c r="O40" s="253"/>
      <c r="P40" s="411">
        <f>P36-SUM(P37:P39)</f>
        <v>690</v>
      </c>
      <c r="Q40" s="364"/>
      <c r="R40" s="253"/>
    </row>
    <row r="41" spans="1:18" ht="17.25" customHeight="1">
      <c r="A41" s="397" t="s">
        <v>515</v>
      </c>
      <c r="B41" s="398"/>
      <c r="C41" s="73"/>
      <c r="D41" s="225" t="s">
        <v>336</v>
      </c>
      <c r="E41" s="413">
        <v>4064</v>
      </c>
      <c r="F41" s="239">
        <f>E41/E$7</f>
        <v>6.8188262692597448E-3</v>
      </c>
      <c r="G41" s="413">
        <v>5071</v>
      </c>
      <c r="H41" s="239">
        <f>G41/G$7</f>
        <v>8.1679002005331444E-3</v>
      </c>
      <c r="I41" s="413">
        <v>6012</v>
      </c>
      <c r="J41" s="239">
        <f>I41/I$7</f>
        <v>8.8221051550325027E-3</v>
      </c>
      <c r="K41" s="413">
        <v>13029</v>
      </c>
      <c r="L41" s="239">
        <f>K41/K$7</f>
        <v>1.7730245520830214E-2</v>
      </c>
      <c r="M41" s="413">
        <v>8541</v>
      </c>
      <c r="N41" s="239">
        <f>M41/M$7</f>
        <v>1.1312972367260329E-2</v>
      </c>
      <c r="O41" s="253"/>
      <c r="P41" s="414">
        <v>30783</v>
      </c>
      <c r="Q41" s="363">
        <f>P41/P$7</f>
        <v>2.0845635438731452E-2</v>
      </c>
    </row>
    <row r="42" spans="1:18" ht="17.25" customHeight="1">
      <c r="A42" s="292" t="s">
        <v>516</v>
      </c>
      <c r="B42" s="292"/>
      <c r="C42" s="292"/>
      <c r="D42" s="299" t="s">
        <v>122</v>
      </c>
      <c r="E42" s="407">
        <v>1712</v>
      </c>
      <c r="F42" s="298"/>
      <c r="G42" s="407">
        <v>2383</v>
      </c>
      <c r="H42" s="298"/>
      <c r="I42" s="407">
        <v>2801</v>
      </c>
      <c r="J42" s="298"/>
      <c r="K42" s="407">
        <v>5280</v>
      </c>
      <c r="L42" s="298"/>
      <c r="M42" s="407">
        <v>3629</v>
      </c>
      <c r="N42" s="298"/>
      <c r="O42" s="253"/>
      <c r="P42" s="411">
        <v>10922</v>
      </c>
      <c r="Q42" s="364"/>
    </row>
    <row r="43" spans="1:18" s="13" customFormat="1" ht="17.25" customHeight="1">
      <c r="A43" s="516" t="s">
        <v>517</v>
      </c>
      <c r="B43" s="516"/>
      <c r="C43" s="516"/>
      <c r="D43" s="301" t="s">
        <v>126</v>
      </c>
      <c r="E43" s="429">
        <v>531</v>
      </c>
      <c r="F43" s="377"/>
      <c r="G43" s="429">
        <v>-599</v>
      </c>
      <c r="H43" s="377"/>
      <c r="I43" s="429">
        <v>-399</v>
      </c>
      <c r="J43" s="377"/>
      <c r="K43" s="429">
        <v>-1039</v>
      </c>
      <c r="L43" s="377"/>
      <c r="M43" s="429">
        <v>-477</v>
      </c>
      <c r="N43" s="377"/>
      <c r="O43" s="378"/>
      <c r="P43" s="430">
        <v>-808</v>
      </c>
      <c r="Q43" s="379"/>
    </row>
    <row r="44" spans="1:18" s="13" customFormat="1" ht="17.25" customHeight="1">
      <c r="A44" s="399" t="s">
        <v>518</v>
      </c>
      <c r="B44" s="399"/>
      <c r="C44" s="399"/>
      <c r="D44" s="301" t="s">
        <v>49</v>
      </c>
      <c r="E44" s="407">
        <v>2244</v>
      </c>
      <c r="F44" s="298"/>
      <c r="G44" s="407">
        <v>1783</v>
      </c>
      <c r="H44" s="298"/>
      <c r="I44" s="407">
        <v>2401</v>
      </c>
      <c r="J44" s="298"/>
      <c r="K44" s="407">
        <v>4241</v>
      </c>
      <c r="L44" s="298"/>
      <c r="M44" s="407">
        <v>3151</v>
      </c>
      <c r="N44" s="298"/>
      <c r="O44" s="287"/>
      <c r="P44" s="431">
        <v>2858</v>
      </c>
      <c r="Q44" s="364"/>
    </row>
    <row r="45" spans="1:18" s="13" customFormat="1" ht="17.25" customHeight="1">
      <c r="A45" s="275" t="s">
        <v>519</v>
      </c>
      <c r="B45" s="275"/>
      <c r="C45" s="275"/>
      <c r="D45" s="276" t="s">
        <v>291</v>
      </c>
      <c r="E45" s="413">
        <v>1820</v>
      </c>
      <c r="F45" s="239">
        <f>E45/E$7</f>
        <v>3.0537066461743933E-3</v>
      </c>
      <c r="G45" s="413">
        <v>3288</v>
      </c>
      <c r="H45" s="239">
        <f>G45/G$7</f>
        <v>5.296007860254975E-3</v>
      </c>
      <c r="I45" s="413">
        <v>3611</v>
      </c>
      <c r="J45" s="239">
        <f>I45/I$7</f>
        <v>5.2988392739225501E-3</v>
      </c>
      <c r="K45" s="413">
        <v>8788</v>
      </c>
      <c r="L45" s="239">
        <f>K45/K$7</f>
        <v>1.1958968273624677E-2</v>
      </c>
      <c r="M45" s="413">
        <v>5390</v>
      </c>
      <c r="N45" s="239">
        <f>M45/M$7</f>
        <v>7.1393187050150068E-3</v>
      </c>
      <c r="O45" s="288"/>
      <c r="P45" s="414">
        <v>20669</v>
      </c>
      <c r="Q45" s="363">
        <f>P45/P$7</f>
        <v>1.3996635769195348E-2</v>
      </c>
    </row>
    <row r="46" spans="1:18" s="13" customFormat="1" ht="20.399999999999999">
      <c r="A46" s="275" t="s">
        <v>478</v>
      </c>
      <c r="B46" s="275"/>
      <c r="C46" s="275"/>
      <c r="D46" s="276" t="s">
        <v>426</v>
      </c>
      <c r="E46" s="413" t="s">
        <v>508</v>
      </c>
      <c r="F46" s="232" t="s">
        <v>508</v>
      </c>
      <c r="G46" s="413">
        <v>16</v>
      </c>
      <c r="H46" s="239">
        <f>G46/G$7</f>
        <v>2.5771327787128831E-5</v>
      </c>
      <c r="I46" s="413">
        <v>12</v>
      </c>
      <c r="J46" s="239">
        <f>I46/I$7</f>
        <v>1.7608992325414177E-5</v>
      </c>
      <c r="K46" s="413">
        <v>6</v>
      </c>
      <c r="L46" s="239">
        <f>K46/K$7</f>
        <v>8.1649760630118414E-6</v>
      </c>
      <c r="M46" s="413">
        <v>6</v>
      </c>
      <c r="N46" s="239">
        <f>M46/M$7</f>
        <v>7.9472935491818261E-6</v>
      </c>
      <c r="O46" s="288"/>
      <c r="P46" s="414">
        <v>12</v>
      </c>
      <c r="Q46" s="363">
        <f>P46/P$7</f>
        <v>8.1261613638949241E-6</v>
      </c>
    </row>
    <row r="47" spans="1:18" ht="26.4">
      <c r="A47" s="73" t="s">
        <v>520</v>
      </c>
      <c r="B47" s="73"/>
      <c r="C47" s="277"/>
      <c r="D47" s="74" t="s">
        <v>427</v>
      </c>
      <c r="E47" s="413">
        <v>1820</v>
      </c>
      <c r="F47" s="239">
        <f>E47/E$7</f>
        <v>3.0537066461743933E-3</v>
      </c>
      <c r="G47" s="413">
        <v>3271</v>
      </c>
      <c r="H47" s="239">
        <f>G47/G$7</f>
        <v>5.2686258244811508E-3</v>
      </c>
      <c r="I47" s="413">
        <v>3598</v>
      </c>
      <c r="J47" s="239">
        <f>I47/I$7</f>
        <v>5.2797628655700179E-3</v>
      </c>
      <c r="K47" s="413">
        <v>8782</v>
      </c>
      <c r="L47" s="239">
        <f>K47/K$7</f>
        <v>1.1950803297561666E-2</v>
      </c>
      <c r="M47" s="413">
        <v>5383</v>
      </c>
      <c r="N47" s="239">
        <f>M47/M$7</f>
        <v>7.1300468625409615E-3</v>
      </c>
      <c r="O47" s="289"/>
      <c r="P47" s="414">
        <v>20657</v>
      </c>
      <c r="Q47" s="363">
        <f>P47/P$7</f>
        <v>1.3988509607831453E-2</v>
      </c>
    </row>
    <row r="48" spans="1:18">
      <c r="E48" s="303"/>
      <c r="F48" s="302"/>
    </row>
    <row r="50" spans="1:4">
      <c r="B50" s="253"/>
      <c r="D50" s="304"/>
    </row>
    <row r="59" spans="1:4">
      <c r="A59" s="400"/>
    </row>
  </sheetData>
  <mergeCells count="7">
    <mergeCell ref="A2:Q2"/>
    <mergeCell ref="I5:J5"/>
    <mergeCell ref="M5:N5"/>
    <mergeCell ref="P5:Q5"/>
    <mergeCell ref="A43:C43"/>
    <mergeCell ref="A3:Q3"/>
    <mergeCell ref="K5:L5"/>
  </mergeCells>
  <phoneticPr fontId="2"/>
  <printOptions horizontalCentered="1"/>
  <pageMargins left="0" right="0" top="0.39370078740157483" bottom="0.39370078740157483" header="0.31496062992125984"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目次</vt:lpstr>
      <vt:lpstr>1.事業内容 </vt:lpstr>
      <vt:lpstr>2.主な経営指標、セグメント別状況</vt:lpstr>
      <vt:lpstr>3.医薬品卸売事業（業態別、品目別）</vt:lpstr>
      <vt:lpstr>4.販売費及び一般管理費、5.主な設備投資の状況</vt:lpstr>
      <vt:lpstr>6.その他の経営指標推移</vt:lpstr>
      <vt:lpstr>7.財務諸表（中間連結貸借対照表）</vt:lpstr>
      <vt:lpstr>8.財務諸表（中間連結損益計算書） </vt:lpstr>
      <vt:lpstr>9.財務諸表（中間連結キャッシュフロー計算書）</vt:lpstr>
      <vt:lpstr>'1.事業内容 '!Print_Area</vt:lpstr>
      <vt:lpstr>'2.主な経営指標、セグメント別状況'!Print_Area</vt:lpstr>
      <vt:lpstr>'3.医薬品卸売事業（業態別、品目別）'!Print_Area</vt:lpstr>
      <vt:lpstr>'9.財務諸表（中間連結キャッシュフロー計算書）'!Print_Area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野村ｲﾝﾍﾞｽﾀｰ・ﾘﾚｰｼｮﾝｽﾞ株式会社</dc:creator>
  <cp:lastModifiedBy>小谷　妙子</cp:lastModifiedBy>
  <cp:lastPrinted>2024-11-12T04:37:54Z</cp:lastPrinted>
  <dcterms:created xsi:type="dcterms:W3CDTF">2004-08-30T00:17:18Z</dcterms:created>
  <dcterms:modified xsi:type="dcterms:W3CDTF">2024-11-12T04:38:11Z</dcterms:modified>
</cp:coreProperties>
</file>