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24226"/>
  <mc:AlternateContent xmlns:mc="http://schemas.openxmlformats.org/markup-compatibility/2006">
    <mc:Choice Requires="x15">
      <x15ac:absPath xmlns:x15ac="http://schemas.microsoft.com/office/spreadsheetml/2010/11/ac" url="O:\広報ＩＲ\002_決算説明会\20250515決算説明会\factbook\"/>
    </mc:Choice>
  </mc:AlternateContent>
  <xr:revisionPtr revIDLastSave="0" documentId="8_{D4E32FD7-BEC6-48A7-B380-3A6847D05C22}" xr6:coauthVersionLast="47" xr6:coauthVersionMax="47" xr10:uidLastSave="{00000000-0000-0000-0000-000000000000}"/>
  <bookViews>
    <workbookView xWindow="480" yWindow="-15720" windowWidth="27000" windowHeight="14040" tabRatio="814" xr2:uid="{00000000-000D-0000-FFFF-FFFF00000000}"/>
  </bookViews>
  <sheets>
    <sheet name="表紙" sheetId="1" r:id="rId1"/>
    <sheet name="目次" sheetId="2" r:id="rId2"/>
    <sheet name="1.事業内容" sheetId="58" r:id="rId3"/>
    <sheet name="2.沿革" sheetId="53" r:id="rId4"/>
    <sheet name="3.主な経営指標" sheetId="32" r:id="rId5"/>
    <sheet name="4.医薬品卸売事業" sheetId="11" r:id="rId6"/>
    <sheet name="5.販売費及び一般管理費、6.主な設備投資の状況" sheetId="40" r:id="rId7"/>
    <sheet name="7.その他の経営指標推移" sheetId="52" r:id="rId8"/>
    <sheet name="8.財務諸表（連結貸借対照表）" sheetId="55" r:id="rId9"/>
    <sheet name="9.財務諸表（連結損益計算書）" sheetId="56" r:id="rId10"/>
    <sheet name="10.財務諸表（連結キャッシュフロー計算書）" sheetId="57" r:id="rId11"/>
  </sheets>
  <definedNames>
    <definedName name="_xlnm.Print_Area" localSheetId="2">'1.事業内容'!$A$1:$F$68</definedName>
    <definedName name="_xlnm.Print_Area" localSheetId="10">'10.財務諸表（連結キャッシュフロー計算書）'!$A$1:$H$56</definedName>
    <definedName name="_xlnm.Print_Area" localSheetId="3">'2.沿革'!$A$1:$C$63</definedName>
    <definedName name="_xlnm.Print_Area" localSheetId="4">'3.主な経営指標'!$A$1:$H$51</definedName>
    <definedName name="_xlnm.Print_Area" localSheetId="5">'4.医薬品卸売事業'!$A$1:$J$65</definedName>
    <definedName name="_xlnm.Print_Area" localSheetId="0">表紙!$A$1:$J$62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7" i="55" l="1"/>
  <c r="K27" i="55"/>
  <c r="I27" i="55"/>
  <c r="G27" i="55"/>
  <c r="E27" i="55"/>
  <c r="I17" i="40"/>
  <c r="H51" i="32" l="1"/>
  <c r="H50" i="57" l="1"/>
  <c r="H40" i="57"/>
  <c r="H24" i="57"/>
  <c r="H19" i="57"/>
  <c r="G19" i="57"/>
  <c r="N45" i="56"/>
  <c r="N47" i="56"/>
  <c r="M41" i="56"/>
  <c r="M35" i="56"/>
  <c r="M30" i="56"/>
  <c r="M27" i="56"/>
  <c r="M19" i="56"/>
  <c r="N47" i="55"/>
  <c r="M46" i="55"/>
  <c r="M38" i="55"/>
  <c r="N25" i="55"/>
  <c r="N24" i="55"/>
  <c r="N18" i="55"/>
  <c r="N17" i="55"/>
  <c r="N8" i="55"/>
  <c r="M23" i="55"/>
  <c r="M15" i="55"/>
  <c r="N42" i="56"/>
  <c r="N36" i="56"/>
  <c r="N32" i="56"/>
  <c r="N31" i="56"/>
  <c r="N28" i="56"/>
  <c r="N21" i="56"/>
  <c r="N20" i="56"/>
  <c r="N10" i="56"/>
  <c r="N9" i="56"/>
  <c r="N8" i="56"/>
  <c r="J49" i="55"/>
  <c r="N31" i="55"/>
  <c r="N49" i="55"/>
  <c r="N60" i="55"/>
  <c r="N59" i="55"/>
  <c r="N57" i="55"/>
  <c r="N54" i="55"/>
  <c r="N39" i="55"/>
  <c r="I58" i="11"/>
  <c r="I30" i="11"/>
  <c r="G50" i="57" l="1"/>
  <c r="G40" i="57"/>
  <c r="G24" i="57"/>
  <c r="L47" i="56"/>
  <c r="L45" i="56"/>
  <c r="L42" i="56"/>
  <c r="K41" i="56"/>
  <c r="L36" i="56"/>
  <c r="K35" i="56"/>
  <c r="L32" i="56"/>
  <c r="L31" i="56"/>
  <c r="K30" i="56"/>
  <c r="L28" i="56"/>
  <c r="K27" i="56"/>
  <c r="L21" i="56"/>
  <c r="L20" i="56"/>
  <c r="K19" i="56"/>
  <c r="L10" i="56"/>
  <c r="L9" i="56"/>
  <c r="L8" i="56"/>
  <c r="L60" i="55"/>
  <c r="L59" i="55"/>
  <c r="L57" i="55"/>
  <c r="L54" i="55"/>
  <c r="L49" i="55"/>
  <c r="L47" i="55"/>
  <c r="K46" i="55"/>
  <c r="L39" i="55"/>
  <c r="K38" i="55"/>
  <c r="L31" i="55"/>
  <c r="L25" i="55"/>
  <c r="L24" i="55"/>
  <c r="K23" i="55"/>
  <c r="L18" i="55"/>
  <c r="L17" i="55"/>
  <c r="K15" i="55"/>
  <c r="L8" i="55"/>
  <c r="H8" i="52"/>
  <c r="H17" i="40"/>
  <c r="H18" i="40" s="1"/>
  <c r="H16" i="40"/>
  <c r="H14" i="40"/>
  <c r="H12" i="40"/>
  <c r="H10" i="40"/>
  <c r="H8" i="40"/>
  <c r="H6" i="40"/>
  <c r="H64" i="11"/>
  <c r="H61" i="11"/>
  <c r="H58" i="11"/>
  <c r="H51" i="11"/>
  <c r="H48" i="11"/>
  <c r="H45" i="11"/>
  <c r="H42" i="11"/>
  <c r="H39" i="11"/>
  <c r="H36" i="11"/>
  <c r="H33" i="11"/>
  <c r="H30" i="11"/>
  <c r="H27" i="11"/>
  <c r="H21" i="11"/>
  <c r="H17" i="11" s="1"/>
  <c r="H20" i="11"/>
  <c r="G51" i="32"/>
  <c r="G14" i="32"/>
  <c r="G12" i="32"/>
  <c r="G10" i="32"/>
  <c r="G8" i="32"/>
  <c r="F50" i="57"/>
  <c r="F40" i="57"/>
  <c r="F24" i="57"/>
  <c r="F19" i="57"/>
  <c r="I64" i="11"/>
  <c r="I61" i="11"/>
  <c r="E64" i="11"/>
  <c r="E61" i="11"/>
  <c r="E58" i="11"/>
  <c r="H11" i="11" l="1"/>
  <c r="H14" i="11"/>
  <c r="H8" i="11"/>
  <c r="I21" i="11"/>
  <c r="F65" i="11" l="1"/>
  <c r="J47" i="56" l="1"/>
  <c r="J45" i="56"/>
  <c r="J42" i="56"/>
  <c r="I41" i="56"/>
  <c r="J36" i="56"/>
  <c r="I35" i="56"/>
  <c r="J32" i="56"/>
  <c r="J31" i="56"/>
  <c r="I30" i="56"/>
  <c r="J28" i="56"/>
  <c r="I27" i="56"/>
  <c r="J21" i="56"/>
  <c r="J20" i="56"/>
  <c r="I19" i="56"/>
  <c r="J10" i="56"/>
  <c r="J9" i="56"/>
  <c r="J8" i="56"/>
  <c r="J60" i="55"/>
  <c r="J59" i="55"/>
  <c r="J57" i="55"/>
  <c r="J54" i="55"/>
  <c r="J47" i="55"/>
  <c r="I46" i="55"/>
  <c r="J39" i="55"/>
  <c r="I38" i="55"/>
  <c r="J31" i="55"/>
  <c r="J25" i="55"/>
  <c r="J24" i="55"/>
  <c r="I23" i="55"/>
  <c r="J18" i="55"/>
  <c r="J17" i="55"/>
  <c r="I15" i="55"/>
  <c r="J8" i="55"/>
  <c r="G17" i="40"/>
  <c r="G18" i="40" s="1"/>
  <c r="G16" i="40"/>
  <c r="G14" i="40"/>
  <c r="G12" i="40"/>
  <c r="G10" i="40"/>
  <c r="G8" i="40"/>
  <c r="G6" i="40"/>
  <c r="G64" i="11" l="1"/>
  <c r="G61" i="11"/>
  <c r="G58" i="11"/>
  <c r="G51" i="11"/>
  <c r="G48" i="11"/>
  <c r="G45" i="11"/>
  <c r="G42" i="11"/>
  <c r="G39" i="11"/>
  <c r="G36" i="11"/>
  <c r="G33" i="11"/>
  <c r="G30" i="11"/>
  <c r="G27" i="11"/>
  <c r="G20" i="11"/>
  <c r="G17" i="11"/>
  <c r="G14" i="11"/>
  <c r="G11" i="11"/>
  <c r="G8" i="11"/>
  <c r="F14" i="32"/>
  <c r="F12" i="32"/>
  <c r="F10" i="32"/>
  <c r="F8" i="32"/>
  <c r="H14" i="32" l="1"/>
  <c r="H12" i="32"/>
  <c r="H10" i="32"/>
  <c r="H8" i="32"/>
  <c r="E14" i="32"/>
  <c r="E12" i="32"/>
  <c r="E10" i="32"/>
  <c r="E8" i="32"/>
  <c r="D14" i="32"/>
  <c r="D12" i="32"/>
  <c r="D10" i="32"/>
  <c r="D8" i="32"/>
  <c r="G19" i="56" l="1"/>
  <c r="E19" i="56"/>
  <c r="E23" i="55" l="1"/>
  <c r="G23" i="55"/>
  <c r="G15" i="55"/>
  <c r="E15" i="55"/>
  <c r="E46" i="55" l="1"/>
  <c r="E38" i="55"/>
  <c r="G38" i="55"/>
  <c r="I20" i="11" l="1"/>
  <c r="I17" i="11"/>
  <c r="I14" i="11"/>
  <c r="I11" i="11"/>
  <c r="I8" i="11"/>
  <c r="I18" i="40" l="1"/>
  <c r="F18" i="40"/>
  <c r="E18" i="40"/>
  <c r="I16" i="40"/>
  <c r="F16" i="40"/>
  <c r="E16" i="40"/>
  <c r="I14" i="40"/>
  <c r="F14" i="40"/>
  <c r="E14" i="40"/>
  <c r="I12" i="40"/>
  <c r="F12" i="40"/>
  <c r="E12" i="40"/>
  <c r="I10" i="40"/>
  <c r="F10" i="40"/>
  <c r="E10" i="40"/>
  <c r="I8" i="40"/>
  <c r="F8" i="40"/>
  <c r="E8" i="40"/>
  <c r="I6" i="40"/>
  <c r="F6" i="40"/>
  <c r="E6" i="40"/>
  <c r="F51" i="11"/>
  <c r="E51" i="11"/>
  <c r="F48" i="11"/>
  <c r="E48" i="11"/>
  <c r="F45" i="11"/>
  <c r="E45" i="11"/>
  <c r="F42" i="11"/>
  <c r="E42" i="11"/>
  <c r="F39" i="11"/>
  <c r="E39" i="11"/>
  <c r="F36" i="11"/>
  <c r="E36" i="11"/>
  <c r="F33" i="11"/>
  <c r="E33" i="11"/>
  <c r="F30" i="11"/>
  <c r="E30" i="11"/>
  <c r="F27" i="11"/>
  <c r="E27" i="11"/>
  <c r="I51" i="11"/>
  <c r="I48" i="11"/>
  <c r="I45" i="11"/>
  <c r="I42" i="11"/>
  <c r="I39" i="11"/>
  <c r="I36" i="11"/>
  <c r="I33" i="11"/>
  <c r="I27" i="11"/>
  <c r="E50" i="57" l="1"/>
  <c r="D50" i="57"/>
  <c r="E40" i="57"/>
  <c r="D40" i="57"/>
  <c r="E24" i="57"/>
  <c r="D24" i="57"/>
  <c r="E19" i="57"/>
  <c r="D19" i="57"/>
  <c r="H47" i="56"/>
  <c r="F47" i="56"/>
  <c r="H45" i="56"/>
  <c r="F45" i="56"/>
  <c r="H42" i="56"/>
  <c r="F42" i="56"/>
  <c r="G41" i="56"/>
  <c r="E41" i="56"/>
  <c r="H36" i="56"/>
  <c r="F36" i="56"/>
  <c r="G35" i="56"/>
  <c r="E35" i="56"/>
  <c r="H32" i="56"/>
  <c r="F32" i="56"/>
  <c r="H31" i="56"/>
  <c r="F31" i="56"/>
  <c r="G30" i="56"/>
  <c r="E30" i="56"/>
  <c r="H28" i="56"/>
  <c r="F28" i="56"/>
  <c r="G27" i="56"/>
  <c r="E27" i="56"/>
  <c r="H21" i="56"/>
  <c r="F21" i="56"/>
  <c r="H20" i="56"/>
  <c r="F20" i="56"/>
  <c r="H10" i="56"/>
  <c r="F10" i="56"/>
  <c r="H9" i="56"/>
  <c r="F9" i="56"/>
  <c r="H8" i="56"/>
  <c r="F8" i="56"/>
  <c r="H60" i="55"/>
  <c r="F60" i="55"/>
  <c r="H59" i="55"/>
  <c r="F59" i="55"/>
  <c r="H57" i="55"/>
  <c r="F57" i="55"/>
  <c r="H54" i="55"/>
  <c r="F54" i="55"/>
  <c r="H49" i="55"/>
  <c r="F49" i="55"/>
  <c r="H47" i="55"/>
  <c r="F47" i="55"/>
  <c r="G46" i="55"/>
  <c r="H39" i="55"/>
  <c r="F39" i="55"/>
  <c r="H31" i="55"/>
  <c r="F31" i="55"/>
  <c r="H25" i="55"/>
  <c r="F25" i="55"/>
  <c r="H24" i="55"/>
  <c r="F24" i="55"/>
  <c r="H18" i="55"/>
  <c r="F18" i="55"/>
  <c r="H17" i="55"/>
  <c r="F17" i="55"/>
  <c r="H8" i="55"/>
  <c r="F8" i="55"/>
</calcChain>
</file>

<file path=xl/sharedStrings.xml><?xml version="1.0" encoding="utf-8"?>
<sst xmlns="http://schemas.openxmlformats.org/spreadsheetml/2006/main" count="939" uniqueCount="682">
  <si>
    <t>1.</t>
  </si>
  <si>
    <t>━</t>
  </si>
  <si>
    <r>
      <rPr>
        <sz val="10"/>
        <rFont val="ＭＳ Ｐゴシック"/>
        <family val="3"/>
        <charset val="128"/>
      </rPr>
      <t>その他</t>
    </r>
    <rPh sb="2" eb="3">
      <t>タ</t>
    </rPh>
    <phoneticPr fontId="2"/>
  </si>
  <si>
    <t>Consolidated</t>
    <phoneticPr fontId="2"/>
  </si>
  <si>
    <r>
      <rPr>
        <sz val="10"/>
        <rFont val="ＭＳ Ｐゴシック"/>
        <family val="3"/>
        <charset val="128"/>
      </rPr>
      <t>（百万円</t>
    </r>
    <r>
      <rPr>
        <sz val="10"/>
        <rFont val="Arial Narrow"/>
        <family val="2"/>
      </rPr>
      <t>/million yen</t>
    </r>
    <r>
      <rPr>
        <sz val="10"/>
        <rFont val="ＭＳ Ｐゴシック"/>
        <family val="3"/>
        <charset val="128"/>
      </rPr>
      <t>）</t>
    </r>
    <phoneticPr fontId="2"/>
  </si>
  <si>
    <t>Others</t>
    <phoneticPr fontId="2"/>
  </si>
  <si>
    <r>
      <rPr>
        <b/>
        <sz val="10"/>
        <color indexed="9"/>
        <rFont val="ＭＳ Ｐゴシック"/>
        <family val="3"/>
        <charset val="128"/>
      </rPr>
      <t>売上高</t>
    </r>
    <rPh sb="0" eb="2">
      <t>ウリアゲ</t>
    </rPh>
    <rPh sb="2" eb="3">
      <t>ダカ</t>
    </rPh>
    <phoneticPr fontId="2"/>
  </si>
  <si>
    <r>
      <rPr>
        <sz val="10"/>
        <rFont val="ＭＳ Ｐゴシック"/>
        <family val="3"/>
        <charset val="128"/>
      </rPr>
      <t>大病院</t>
    </r>
  </si>
  <si>
    <r>
      <rPr>
        <sz val="10"/>
        <rFont val="ＭＳ Ｐゴシック"/>
        <family val="3"/>
        <charset val="128"/>
      </rPr>
      <t>連結</t>
    </r>
    <rPh sb="0" eb="2">
      <t>レンケツ</t>
    </rPh>
    <phoneticPr fontId="2"/>
  </si>
  <si>
    <r>
      <rPr>
        <sz val="10"/>
        <rFont val="ＭＳ Ｐゴシック"/>
        <family val="3"/>
        <charset val="128"/>
      </rPr>
      <t>構成比</t>
    </r>
    <rPh sb="0" eb="3">
      <t>コウセイヒ</t>
    </rPh>
    <phoneticPr fontId="2"/>
  </si>
  <si>
    <t>Share</t>
    <phoneticPr fontId="2"/>
  </si>
  <si>
    <r>
      <rPr>
        <sz val="10"/>
        <rFont val="ＭＳ Ｐゴシック"/>
        <family val="3"/>
        <charset val="128"/>
      </rPr>
      <t>中小病院</t>
    </r>
  </si>
  <si>
    <t>Consolidated</t>
    <phoneticPr fontId="2"/>
  </si>
  <si>
    <r>
      <rPr>
        <sz val="10"/>
        <rFont val="ＭＳ Ｐゴシック"/>
        <family val="3"/>
        <charset val="128"/>
      </rPr>
      <t>開業医・診療所</t>
    </r>
  </si>
  <si>
    <r>
      <rPr>
        <sz val="10"/>
        <rFont val="ＭＳ Ｐゴシック"/>
        <family val="3"/>
        <charset val="128"/>
      </rPr>
      <t>調剤薬局</t>
    </r>
  </si>
  <si>
    <r>
      <rPr>
        <sz val="10"/>
        <rFont val="ＭＳ Ｐゴシック"/>
        <family val="3"/>
        <charset val="128"/>
      </rPr>
      <t>その他</t>
    </r>
  </si>
  <si>
    <t>Others</t>
    <phoneticPr fontId="2"/>
  </si>
  <si>
    <r>
      <rPr>
        <sz val="10"/>
        <rFont val="ＭＳ Ｐゴシック"/>
        <family val="3"/>
        <charset val="128"/>
      </rPr>
      <t>合計</t>
    </r>
    <rPh sb="0" eb="2">
      <t>ゴウケイ</t>
    </rPh>
    <phoneticPr fontId="2"/>
  </si>
  <si>
    <t>Total</t>
    <phoneticPr fontId="2"/>
  </si>
  <si>
    <r>
      <rPr>
        <sz val="10"/>
        <rFont val="ＭＳ Ｐゴシック"/>
        <family val="3"/>
        <charset val="128"/>
      </rPr>
      <t>医薬品</t>
    </r>
  </si>
  <si>
    <r>
      <rPr>
        <sz val="10"/>
        <rFont val="ＭＳ Ｐゴシック"/>
        <family val="3"/>
        <charset val="128"/>
      </rPr>
      <t>試薬</t>
    </r>
  </si>
  <si>
    <r>
      <rPr>
        <sz val="10"/>
        <rFont val="ＭＳ Ｐゴシック"/>
        <family val="3"/>
        <charset val="128"/>
      </rPr>
      <t>医療機器・用具</t>
    </r>
  </si>
  <si>
    <r>
      <rPr>
        <sz val="10"/>
        <rFont val="ＭＳ Ｐゴシック"/>
        <family val="3"/>
        <charset val="128"/>
      </rPr>
      <t>販管費合計</t>
    </r>
    <rPh sb="0" eb="1">
      <t>ハン</t>
    </rPh>
    <rPh sb="1" eb="2">
      <t>カン</t>
    </rPh>
    <rPh sb="2" eb="3">
      <t>ヒ</t>
    </rPh>
    <rPh sb="3" eb="5">
      <t>ゴウケイ</t>
    </rPh>
    <phoneticPr fontId="2"/>
  </si>
  <si>
    <r>
      <rPr>
        <sz val="10"/>
        <rFont val="ＭＳ Ｐゴシック"/>
        <family val="3"/>
        <charset val="128"/>
      </rPr>
      <t>人件費</t>
    </r>
    <rPh sb="0" eb="3">
      <t>ジンケンヒ</t>
    </rPh>
    <phoneticPr fontId="2"/>
  </si>
  <si>
    <r>
      <rPr>
        <sz val="10"/>
        <rFont val="ＭＳ Ｐゴシック"/>
        <family val="3"/>
        <charset val="128"/>
      </rPr>
      <t>車両経費</t>
    </r>
    <rPh sb="0" eb="2">
      <t>シャリョウ</t>
    </rPh>
    <rPh sb="2" eb="4">
      <t>ケイヒ</t>
    </rPh>
    <phoneticPr fontId="2"/>
  </si>
  <si>
    <r>
      <rPr>
        <sz val="10"/>
        <rFont val="ＭＳ Ｐゴシック"/>
        <family val="3"/>
        <charset val="128"/>
      </rPr>
      <t>減価償却費</t>
    </r>
    <rPh sb="0" eb="2">
      <t>ゲンカ</t>
    </rPh>
    <rPh sb="2" eb="4">
      <t>ショウキャク</t>
    </rPh>
    <rPh sb="4" eb="5">
      <t>ヒ</t>
    </rPh>
    <phoneticPr fontId="2"/>
  </si>
  <si>
    <r>
      <rPr>
        <sz val="10"/>
        <rFont val="ＭＳ Ｐゴシック"/>
        <family val="3"/>
        <charset val="128"/>
      </rPr>
      <t>のれん償却費</t>
    </r>
    <rPh sb="3" eb="5">
      <t>ショウキャク</t>
    </rPh>
    <rPh sb="5" eb="6">
      <t>ヒ</t>
    </rPh>
    <phoneticPr fontId="2"/>
  </si>
  <si>
    <r>
      <rPr>
        <sz val="10"/>
        <rFont val="ＭＳ Ｐゴシック"/>
        <family val="3"/>
        <charset val="128"/>
      </rPr>
      <t>機械賃借料</t>
    </r>
    <rPh sb="0" eb="2">
      <t>キカイ</t>
    </rPh>
    <rPh sb="2" eb="5">
      <t>チンシャクリョウ</t>
    </rPh>
    <phoneticPr fontId="2"/>
  </si>
  <si>
    <r>
      <rPr>
        <sz val="10"/>
        <rFont val="ＭＳ Ｐゴシック"/>
        <family val="3"/>
        <charset val="128"/>
      </rPr>
      <t>設備投資額</t>
    </r>
    <rPh sb="0" eb="2">
      <t>セツビ</t>
    </rPh>
    <rPh sb="2" eb="4">
      <t>トウシ</t>
    </rPh>
    <rPh sb="4" eb="5">
      <t>ガク</t>
    </rPh>
    <phoneticPr fontId="2"/>
  </si>
  <si>
    <t>Sum</t>
    <phoneticPr fontId="2"/>
  </si>
  <si>
    <r>
      <rPr>
        <sz val="9"/>
        <rFont val="ＭＳ Ｐゴシック"/>
        <family val="3"/>
        <charset val="128"/>
      </rPr>
      <t>Ⅰ</t>
    </r>
    <r>
      <rPr>
        <sz val="9"/>
        <rFont val="Arial Narrow"/>
        <family val="2"/>
      </rPr>
      <t>.</t>
    </r>
    <r>
      <rPr>
        <sz val="9"/>
        <rFont val="ＭＳ Ｐゴシック"/>
        <family val="3"/>
        <charset val="128"/>
      </rPr>
      <t>株主資本</t>
    </r>
    <rPh sb="2" eb="4">
      <t>カブヌシ</t>
    </rPh>
    <rPh sb="4" eb="6">
      <t>シホン</t>
    </rPh>
    <phoneticPr fontId="2"/>
  </si>
  <si>
    <r>
      <rPr>
        <sz val="9"/>
        <rFont val="ＭＳ Ｐゴシック"/>
        <family val="3"/>
        <charset val="128"/>
      </rPr>
      <t>Ⅲ</t>
    </r>
    <r>
      <rPr>
        <sz val="9"/>
        <rFont val="Arial Narrow"/>
        <family val="2"/>
      </rPr>
      <t>.</t>
    </r>
    <r>
      <rPr>
        <sz val="9"/>
        <rFont val="ＭＳ Ｐゴシック"/>
        <family val="3"/>
        <charset val="128"/>
      </rPr>
      <t>新株予約権</t>
    </r>
    <rPh sb="2" eb="4">
      <t>シンカブ</t>
    </rPh>
    <rPh sb="4" eb="6">
      <t>ヨヤク</t>
    </rPh>
    <rPh sb="6" eb="7">
      <t>ケン</t>
    </rPh>
    <phoneticPr fontId="2"/>
  </si>
  <si>
    <r>
      <rPr>
        <sz val="9"/>
        <rFont val="ＭＳ Ｐゴシック"/>
        <family val="3"/>
        <charset val="128"/>
      </rPr>
      <t>純資産合計</t>
    </r>
    <rPh sb="0" eb="3">
      <t>ジュンシサン</t>
    </rPh>
    <rPh sb="3" eb="5">
      <t>ゴウケイ</t>
    </rPh>
    <phoneticPr fontId="2"/>
  </si>
  <si>
    <t>Total selling, general and 
administrative expenses</t>
    <phoneticPr fontId="2"/>
  </si>
  <si>
    <t>Share</t>
    <phoneticPr fontId="2"/>
  </si>
  <si>
    <t>Share</t>
  </si>
  <si>
    <t>Total</t>
    <phoneticPr fontId="2"/>
  </si>
  <si>
    <t>Depreciation</t>
    <phoneticPr fontId="2"/>
  </si>
  <si>
    <t>Allowance for doubtful accounts</t>
    <phoneticPr fontId="2"/>
  </si>
  <si>
    <t>金額</t>
    <rPh sb="0" eb="2">
      <t>キンガク</t>
    </rPh>
    <phoneticPr fontId="2"/>
  </si>
  <si>
    <r>
      <rPr>
        <sz val="9"/>
        <rFont val="ＭＳ Ｐゴシック"/>
        <family val="3"/>
        <charset val="128"/>
      </rPr>
      <t>Ⅰ</t>
    </r>
    <r>
      <rPr>
        <sz val="9"/>
        <rFont val="Arial Narrow"/>
        <family val="2"/>
      </rPr>
      <t>.</t>
    </r>
    <r>
      <rPr>
        <sz val="9"/>
        <rFont val="ＭＳ Ｐゴシック"/>
        <family val="3"/>
        <charset val="128"/>
      </rPr>
      <t>営業活動によるキャッシュフロー</t>
    </r>
    <rPh sb="2" eb="4">
      <t>エイギョウ</t>
    </rPh>
    <rPh sb="4" eb="6">
      <t>カツドウ</t>
    </rPh>
    <phoneticPr fontId="2"/>
  </si>
  <si>
    <r>
      <rPr>
        <sz val="9"/>
        <rFont val="ＭＳ Ｐゴシック"/>
        <family val="3"/>
        <charset val="128"/>
      </rPr>
      <t>小計</t>
    </r>
    <rPh sb="0" eb="2">
      <t>ショウケイ</t>
    </rPh>
    <phoneticPr fontId="2"/>
  </si>
  <si>
    <r>
      <rPr>
        <sz val="9"/>
        <rFont val="ＭＳ Ｐゴシック"/>
        <family val="3"/>
        <charset val="128"/>
      </rPr>
      <t>その他</t>
    </r>
    <rPh sb="2" eb="3">
      <t>タ</t>
    </rPh>
    <phoneticPr fontId="2"/>
  </si>
  <si>
    <r>
      <rPr>
        <sz val="9"/>
        <rFont val="ＭＳ Ｐゴシック"/>
        <family val="3"/>
        <charset val="128"/>
      </rPr>
      <t>Ⅱ</t>
    </r>
    <r>
      <rPr>
        <sz val="9"/>
        <rFont val="Arial Narrow"/>
        <family val="2"/>
      </rPr>
      <t>.</t>
    </r>
    <r>
      <rPr>
        <sz val="9"/>
        <rFont val="ＭＳ Ｐゴシック"/>
        <family val="3"/>
        <charset val="128"/>
      </rPr>
      <t>投資活動によるキャッシュフロー</t>
    </r>
    <rPh sb="2" eb="4">
      <t>トウシ</t>
    </rPh>
    <rPh sb="4" eb="6">
      <t>カツドウ</t>
    </rPh>
    <phoneticPr fontId="2"/>
  </si>
  <si>
    <r>
      <rPr>
        <sz val="9"/>
        <rFont val="ＭＳ Ｐゴシック"/>
        <family val="3"/>
        <charset val="128"/>
      </rPr>
      <t>その他の投資活動によるキャッシュフロー</t>
    </r>
    <rPh sb="2" eb="3">
      <t>タ</t>
    </rPh>
    <rPh sb="4" eb="6">
      <t>トウシ</t>
    </rPh>
    <rPh sb="6" eb="8">
      <t>カツドウ</t>
    </rPh>
    <phoneticPr fontId="2"/>
  </si>
  <si>
    <r>
      <rPr>
        <sz val="9"/>
        <rFont val="ＭＳ Ｐゴシック"/>
        <family val="3"/>
        <charset val="128"/>
      </rPr>
      <t>投資活動によるキャッシュフロー</t>
    </r>
    <rPh sb="0" eb="2">
      <t>トウシ</t>
    </rPh>
    <rPh sb="2" eb="4">
      <t>カツドウ</t>
    </rPh>
    <phoneticPr fontId="2"/>
  </si>
  <si>
    <r>
      <rPr>
        <sz val="9"/>
        <rFont val="ＭＳ Ｐゴシック"/>
        <family val="3"/>
        <charset val="128"/>
      </rPr>
      <t>Ⅲ</t>
    </r>
    <r>
      <rPr>
        <sz val="9"/>
        <rFont val="Arial Narrow"/>
        <family val="2"/>
      </rPr>
      <t>.</t>
    </r>
    <r>
      <rPr>
        <sz val="9"/>
        <rFont val="ＭＳ Ｐゴシック"/>
        <family val="3"/>
        <charset val="128"/>
      </rPr>
      <t>財務活動によるキャッシュフロー</t>
    </r>
    <rPh sb="2" eb="4">
      <t>ザイム</t>
    </rPh>
    <rPh sb="4" eb="6">
      <t>カツドウ</t>
    </rPh>
    <phoneticPr fontId="2"/>
  </si>
  <si>
    <r>
      <rPr>
        <sz val="9"/>
        <rFont val="ＭＳ Ｐゴシック"/>
        <family val="3"/>
        <charset val="128"/>
      </rPr>
      <t>その他の財務活動によるキャッシュフロー</t>
    </r>
    <rPh sb="2" eb="3">
      <t>タ</t>
    </rPh>
    <rPh sb="4" eb="6">
      <t>ザイム</t>
    </rPh>
    <rPh sb="6" eb="8">
      <t>カツドウ</t>
    </rPh>
    <phoneticPr fontId="2"/>
  </si>
  <si>
    <r>
      <rPr>
        <sz val="9"/>
        <rFont val="ＭＳ Ｐゴシック"/>
        <family val="3"/>
        <charset val="128"/>
      </rPr>
      <t>財務活動によるキャッシュフロー</t>
    </r>
    <rPh sb="0" eb="2">
      <t>ザイム</t>
    </rPh>
    <rPh sb="2" eb="4">
      <t>カツドウ</t>
    </rPh>
    <phoneticPr fontId="2"/>
  </si>
  <si>
    <t>売上総利益</t>
  </si>
  <si>
    <t>営業利益</t>
  </si>
  <si>
    <t>経常利益</t>
  </si>
  <si>
    <t>当期純利益</t>
  </si>
  <si>
    <t>総資産</t>
  </si>
  <si>
    <t>投資有価証券の売却及び償還による収入</t>
    <rPh sb="0" eb="2">
      <t>トウシ</t>
    </rPh>
    <rPh sb="2" eb="4">
      <t>ユウカ</t>
    </rPh>
    <rPh sb="4" eb="6">
      <t>ショウケン</t>
    </rPh>
    <rPh sb="7" eb="9">
      <t>バイキャク</t>
    </rPh>
    <rPh sb="9" eb="10">
      <t>オヨ</t>
    </rPh>
    <rPh sb="11" eb="13">
      <t>ショウカン</t>
    </rPh>
    <rPh sb="16" eb="18">
      <t>シュウニュウ</t>
    </rPh>
    <phoneticPr fontId="2"/>
  </si>
  <si>
    <t>社債の発行による収入</t>
    <rPh sb="0" eb="2">
      <t>シャサイ</t>
    </rPh>
    <rPh sb="3" eb="5">
      <t>ハッコウ</t>
    </rPh>
    <rPh sb="8" eb="10">
      <t>シュウニュウ</t>
    </rPh>
    <phoneticPr fontId="2"/>
  </si>
  <si>
    <r>
      <rPr>
        <sz val="10"/>
        <rFont val="ＭＳ Ｐゴシック"/>
        <family val="3"/>
        <charset val="128"/>
      </rPr>
      <t>（百万円</t>
    </r>
    <r>
      <rPr>
        <sz val="10"/>
        <rFont val="Arial Narrow"/>
        <family val="2"/>
      </rPr>
      <t>/million yen</t>
    </r>
    <r>
      <rPr>
        <sz val="10"/>
        <rFont val="ＭＳ Ｐゴシック"/>
        <family val="3"/>
        <charset val="128"/>
      </rPr>
      <t>）</t>
    </r>
    <phoneticPr fontId="2"/>
  </si>
  <si>
    <t>Personnel expenses</t>
    <phoneticPr fontId="2"/>
  </si>
  <si>
    <t>Freightage &amp; packing expenses</t>
    <phoneticPr fontId="2"/>
  </si>
  <si>
    <t>Vehicle expenses</t>
    <phoneticPr fontId="2"/>
  </si>
  <si>
    <t>Depreciation</t>
    <phoneticPr fontId="2"/>
  </si>
  <si>
    <t>Amotrtization of goodwill</t>
    <phoneticPr fontId="2"/>
  </si>
  <si>
    <t>Rental of machinery and equipment</t>
    <phoneticPr fontId="2"/>
  </si>
  <si>
    <t>負債純資産合計</t>
    <rPh sb="0" eb="2">
      <t>フサイ</t>
    </rPh>
    <rPh sb="2" eb="5">
      <t>ジュンシサン</t>
    </rPh>
    <rPh sb="5" eb="7">
      <t>ゴウケイ</t>
    </rPh>
    <phoneticPr fontId="2"/>
  </si>
  <si>
    <t>医療業界向けインターネットシステム開発・販売業</t>
    <rPh sb="22" eb="23">
      <t>ギョウ</t>
    </rPh>
    <phoneticPr fontId="2"/>
  </si>
  <si>
    <t>医薬品に関するインターネット事業</t>
    <rPh sb="4" eb="5">
      <t>カン</t>
    </rPh>
    <rPh sb="14" eb="16">
      <t>ジギョウ</t>
    </rPh>
    <phoneticPr fontId="2"/>
  </si>
  <si>
    <t>Selling, general and administrative expenses</t>
    <phoneticPr fontId="2"/>
  </si>
  <si>
    <r>
      <rPr>
        <sz val="10"/>
        <rFont val="ＭＳ Ｐゴシック"/>
        <family val="3"/>
        <charset val="128"/>
      </rPr>
      <t>事業内容</t>
    </r>
    <phoneticPr fontId="2"/>
  </si>
  <si>
    <r>
      <rPr>
        <sz val="10"/>
        <rFont val="ＭＳ Ｐゴシック"/>
        <family val="3"/>
        <charset val="128"/>
      </rPr>
      <t>その他の経営指標</t>
    </r>
    <rPh sb="2" eb="3">
      <t>タ</t>
    </rPh>
    <rPh sb="4" eb="6">
      <t>ケイエイ</t>
    </rPh>
    <rPh sb="6" eb="8">
      <t>シヒョウ</t>
    </rPh>
    <phoneticPr fontId="2"/>
  </si>
  <si>
    <r>
      <rPr>
        <b/>
        <sz val="10"/>
        <color indexed="9"/>
        <rFont val="ＭＳ Ｐゴシック"/>
        <family val="3"/>
        <charset val="128"/>
      </rPr>
      <t>目次｜</t>
    </r>
    <r>
      <rPr>
        <b/>
        <sz val="10"/>
        <color indexed="9"/>
        <rFont val="Arial Narrow"/>
        <family val="2"/>
      </rPr>
      <t>Contents</t>
    </r>
    <phoneticPr fontId="2"/>
  </si>
  <si>
    <t>調剤薬局事業の管理</t>
    <rPh sb="0" eb="2">
      <t>チョウザイ</t>
    </rPh>
    <rPh sb="2" eb="4">
      <t>ヤッキョク</t>
    </rPh>
    <rPh sb="4" eb="6">
      <t>ジギョウ</t>
    </rPh>
    <rPh sb="7" eb="9">
      <t>カンリ</t>
    </rPh>
    <phoneticPr fontId="2"/>
  </si>
  <si>
    <r>
      <rPr>
        <sz val="10"/>
        <rFont val="ＭＳ Ｐゴシック"/>
        <family val="3"/>
        <charset val="128"/>
      </rPr>
      <t>医薬品卸売事業｜</t>
    </r>
    <r>
      <rPr>
        <sz val="10"/>
        <rFont val="Arial Narrow"/>
        <family val="2"/>
      </rPr>
      <t>Pharmaceutical wholesaling business</t>
    </r>
    <rPh sb="0" eb="3">
      <t>イヤクヒン</t>
    </rPh>
    <rPh sb="3" eb="4">
      <t>オロシ</t>
    </rPh>
    <rPh sb="4" eb="5">
      <t>ウ</t>
    </rPh>
    <rPh sb="5" eb="7">
      <t>ジギョウ</t>
    </rPh>
    <phoneticPr fontId="2"/>
  </si>
  <si>
    <r>
      <rPr>
        <sz val="10"/>
        <rFont val="ＭＳ Ｐゴシック"/>
        <family val="3"/>
        <charset val="128"/>
      </rPr>
      <t>内容｜</t>
    </r>
    <r>
      <rPr>
        <sz val="10"/>
        <rFont val="Arial Narrow"/>
        <family val="2"/>
      </rPr>
      <t>Content</t>
    </r>
    <rPh sb="0" eb="2">
      <t>ナイヨウ</t>
    </rPh>
    <phoneticPr fontId="2"/>
  </si>
  <si>
    <t>Plant and equipment</t>
    <phoneticPr fontId="2"/>
  </si>
  <si>
    <r>
      <rPr>
        <sz val="9"/>
        <rFont val="ＭＳ Ｐゴシック"/>
        <family val="3"/>
        <charset val="128"/>
      </rPr>
      <t xml:space="preserve">金融収支額（百万円）
</t>
    </r>
    <r>
      <rPr>
        <sz val="9"/>
        <rFont val="Arial Narrow"/>
        <family val="2"/>
      </rPr>
      <t>Financial account balance (million yen)</t>
    </r>
    <rPh sb="0" eb="2">
      <t>キンユウ</t>
    </rPh>
    <rPh sb="2" eb="4">
      <t>シュウシ</t>
    </rPh>
    <rPh sb="4" eb="5">
      <t>ガク</t>
    </rPh>
    <rPh sb="6" eb="8">
      <t>ヒャクマン</t>
    </rPh>
    <rPh sb="8" eb="9">
      <t>エン</t>
    </rPh>
    <phoneticPr fontId="2"/>
  </si>
  <si>
    <r>
      <rPr>
        <sz val="9"/>
        <rFont val="ＭＳ Ｐゴシック"/>
        <family val="3"/>
        <charset val="128"/>
      </rPr>
      <t>期末従業員数（人）</t>
    </r>
    <r>
      <rPr>
        <sz val="9"/>
        <rFont val="Arial Narrow"/>
        <family val="2"/>
      </rPr>
      <t xml:space="preserve"> 
Number of employees at the end of the term (people) </t>
    </r>
    <rPh sb="0" eb="2">
      <t>キマツ</t>
    </rPh>
    <rPh sb="2" eb="5">
      <t>ジュウギョウイン</t>
    </rPh>
    <rPh sb="5" eb="6">
      <t>スウ</t>
    </rPh>
    <rPh sb="7" eb="8">
      <t>ニン</t>
    </rPh>
    <phoneticPr fontId="2"/>
  </si>
  <si>
    <r>
      <rPr>
        <sz val="10"/>
        <rFont val="ＭＳ Ｐゴシック"/>
        <family val="3"/>
        <charset val="128"/>
      </rPr>
      <t>項目｜</t>
    </r>
    <r>
      <rPr>
        <sz val="10"/>
        <rFont val="Arial Narrow"/>
        <family val="2"/>
      </rPr>
      <t>Item</t>
    </r>
    <rPh sb="0" eb="2">
      <t>コウモク</t>
    </rPh>
    <phoneticPr fontId="2"/>
  </si>
  <si>
    <r>
      <rPr>
        <sz val="8"/>
        <rFont val="ＭＳ Ｐゴシック"/>
        <family val="3"/>
        <charset val="128"/>
      </rPr>
      <t xml:space="preserve">総資本経常利益率（ＲＯＡ）（％）
</t>
    </r>
    <r>
      <rPr>
        <sz val="8"/>
        <rFont val="Arial Narrow"/>
        <family val="2"/>
      </rPr>
      <t>Return of asset (%)</t>
    </r>
    <rPh sb="0" eb="3">
      <t>ソウシホン</t>
    </rPh>
    <rPh sb="3" eb="5">
      <t>ケイジョウ</t>
    </rPh>
    <rPh sb="5" eb="7">
      <t>リエキ</t>
    </rPh>
    <rPh sb="7" eb="8">
      <t>リツ</t>
    </rPh>
    <phoneticPr fontId="2"/>
  </si>
  <si>
    <r>
      <rPr>
        <sz val="8"/>
        <rFont val="ＭＳ Ｐゴシック"/>
        <family val="3"/>
        <charset val="128"/>
      </rPr>
      <t xml:space="preserve">株主資本当期利益率（ＲＯＥ）（％）
</t>
    </r>
    <r>
      <rPr>
        <sz val="8"/>
        <rFont val="Arial Narrow"/>
        <family val="2"/>
      </rPr>
      <t>Return on equity (%)</t>
    </r>
    <rPh sb="0" eb="2">
      <t>カブヌシ</t>
    </rPh>
    <rPh sb="2" eb="4">
      <t>シホン</t>
    </rPh>
    <rPh sb="4" eb="6">
      <t>トウキ</t>
    </rPh>
    <rPh sb="6" eb="8">
      <t>リエキ</t>
    </rPh>
    <rPh sb="8" eb="9">
      <t>リツ</t>
    </rPh>
    <phoneticPr fontId="2"/>
  </si>
  <si>
    <t>Clinics (19 or fewer beds)</t>
    <phoneticPr fontId="2"/>
  </si>
  <si>
    <r>
      <t>1</t>
    </r>
    <r>
      <rPr>
        <sz val="9"/>
        <rFont val="ＭＳ Ｐゴシック"/>
        <family val="3"/>
        <charset val="128"/>
      </rPr>
      <t xml:space="preserve">株当たり当期純利益（円）
</t>
    </r>
    <r>
      <rPr>
        <sz val="9"/>
        <rFont val="Arial Narrow"/>
        <family val="2"/>
      </rPr>
      <t>Profit per share (yen)</t>
    </r>
    <rPh sb="1" eb="2">
      <t>カブ</t>
    </rPh>
    <rPh sb="2" eb="3">
      <t>ア</t>
    </rPh>
    <rPh sb="5" eb="7">
      <t>トウキ</t>
    </rPh>
    <rPh sb="7" eb="10">
      <t>ジュンリエキ</t>
    </rPh>
    <rPh sb="11" eb="12">
      <t>エン</t>
    </rPh>
    <phoneticPr fontId="2"/>
  </si>
  <si>
    <t>Pharmaceuticals</t>
    <phoneticPr fontId="2"/>
  </si>
  <si>
    <t>Reagents</t>
    <phoneticPr fontId="2"/>
  </si>
  <si>
    <t>Business contents</t>
    <phoneticPr fontId="2"/>
  </si>
  <si>
    <t>Other financial data</t>
    <phoneticPr fontId="2"/>
  </si>
  <si>
    <r>
      <rPr>
        <sz val="9"/>
        <rFont val="ＭＳ Ｐゴシック"/>
        <family val="3"/>
        <charset val="128"/>
      </rPr>
      <t>有価証券報告書ベース</t>
    </r>
    <r>
      <rPr>
        <sz val="9"/>
        <rFont val="Arial Narrow"/>
        <family val="2"/>
      </rPr>
      <t xml:space="preserve"> 
As mentioned in the annual securities report </t>
    </r>
    <rPh sb="0" eb="2">
      <t>ユウカ</t>
    </rPh>
    <rPh sb="2" eb="4">
      <t>ショウケン</t>
    </rPh>
    <rPh sb="4" eb="7">
      <t>ホウコクショ</t>
    </rPh>
    <phoneticPr fontId="2"/>
  </si>
  <si>
    <r>
      <rPr>
        <sz val="9"/>
        <rFont val="ＭＳ Ｐゴシック"/>
        <family val="3"/>
        <charset val="128"/>
      </rPr>
      <t>流動比率（％）</t>
    </r>
    <r>
      <rPr>
        <sz val="9"/>
        <rFont val="Arial Narrow"/>
        <family val="2"/>
      </rPr>
      <t xml:space="preserve"> 
Current ratio (%)</t>
    </r>
    <rPh sb="0" eb="2">
      <t>リュウドウ</t>
    </rPh>
    <rPh sb="2" eb="4">
      <t>ヒリツ</t>
    </rPh>
    <phoneticPr fontId="2"/>
  </si>
  <si>
    <r>
      <rPr>
        <sz val="9"/>
        <rFont val="ＭＳ Ｐゴシック"/>
        <family val="3"/>
        <charset val="128"/>
      </rPr>
      <t>流動資産</t>
    </r>
    <r>
      <rPr>
        <sz val="9"/>
        <rFont val="Arial Narrow"/>
        <family val="2"/>
      </rPr>
      <t>/</t>
    </r>
    <r>
      <rPr>
        <sz val="9"/>
        <rFont val="ＭＳ Ｐゴシック"/>
        <family val="3"/>
        <charset val="128"/>
      </rPr>
      <t>流動負債</t>
    </r>
    <r>
      <rPr>
        <sz val="9"/>
        <rFont val="Arial Narrow"/>
        <family val="2"/>
      </rPr>
      <t>×100 
Current assets / Current liabilities×100</t>
    </r>
    <rPh sb="0" eb="2">
      <t>リュウドウ</t>
    </rPh>
    <rPh sb="2" eb="4">
      <t>シサン</t>
    </rPh>
    <rPh sb="5" eb="7">
      <t>リュウドウ</t>
    </rPh>
    <rPh sb="7" eb="9">
      <t>フサイ</t>
    </rPh>
    <phoneticPr fontId="2"/>
  </si>
  <si>
    <r>
      <rPr>
        <sz val="9"/>
        <rFont val="ＭＳ Ｐゴシック"/>
        <family val="3"/>
        <charset val="128"/>
      </rPr>
      <t>固定資産</t>
    </r>
    <r>
      <rPr>
        <sz val="9"/>
        <rFont val="Arial Narrow"/>
        <family val="2"/>
      </rPr>
      <t>/</t>
    </r>
    <r>
      <rPr>
        <sz val="9"/>
        <rFont val="ＭＳ Ｐゴシック"/>
        <family val="3"/>
        <charset val="128"/>
      </rPr>
      <t>株主資本</t>
    </r>
    <r>
      <rPr>
        <sz val="9"/>
        <rFont val="Arial Narrow"/>
        <family val="2"/>
      </rPr>
      <t>×100
Fixed assets / Shareholders' equity×100</t>
    </r>
    <rPh sb="0" eb="2">
      <t>コテイ</t>
    </rPh>
    <rPh sb="2" eb="4">
      <t>シサン</t>
    </rPh>
    <rPh sb="5" eb="7">
      <t>カブヌシ</t>
    </rPh>
    <rPh sb="7" eb="9">
      <t>シホン</t>
    </rPh>
    <phoneticPr fontId="2"/>
  </si>
  <si>
    <r>
      <rPr>
        <sz val="9"/>
        <rFont val="ＭＳ Ｐゴシック"/>
        <family val="3"/>
        <charset val="128"/>
      </rPr>
      <t>売掛債権</t>
    </r>
    <r>
      <rPr>
        <sz val="9"/>
        <rFont val="Arial Narrow"/>
        <family val="2"/>
      </rPr>
      <t>/</t>
    </r>
    <r>
      <rPr>
        <sz val="9"/>
        <rFont val="ＭＳ Ｐゴシック"/>
        <family val="3"/>
        <charset val="128"/>
      </rPr>
      <t>平均月商（税込）</t>
    </r>
    <r>
      <rPr>
        <sz val="9"/>
        <rFont val="Arial Narrow"/>
        <family val="2"/>
      </rPr>
      <t>6</t>
    </r>
    <r>
      <rPr>
        <sz val="9"/>
        <rFont val="ＭＳ Ｐゴシック"/>
        <family val="3"/>
        <charset val="128"/>
      </rPr>
      <t xml:space="preserve">ヶ月平均）
</t>
    </r>
    <r>
      <rPr>
        <sz val="8"/>
        <rFont val="Arial Narrow"/>
        <family val="2"/>
      </rPr>
      <t>Account receivables / Average monthly sales (incl. tax) during six-month period</t>
    </r>
    <rPh sb="0" eb="2">
      <t>ウリガケ</t>
    </rPh>
    <rPh sb="2" eb="4">
      <t>サイケン</t>
    </rPh>
    <rPh sb="5" eb="7">
      <t>ヘイキン</t>
    </rPh>
    <rPh sb="7" eb="9">
      <t>ゲッショウ</t>
    </rPh>
    <rPh sb="10" eb="12">
      <t>ゼイコ</t>
    </rPh>
    <rPh sb="15" eb="16">
      <t>ゲツ</t>
    </rPh>
    <rPh sb="16" eb="18">
      <t>ヘイキン</t>
    </rPh>
    <phoneticPr fontId="2"/>
  </si>
  <si>
    <r>
      <rPr>
        <sz val="9"/>
        <rFont val="ＭＳ Ｐゴシック"/>
        <family val="3"/>
        <charset val="128"/>
      </rPr>
      <t xml:space="preserve">商品回転月数（月）
</t>
    </r>
    <r>
      <rPr>
        <sz val="9"/>
        <rFont val="Arial Narrow"/>
        <family val="2"/>
      </rPr>
      <t>Stock turnover period (month)</t>
    </r>
    <rPh sb="0" eb="2">
      <t>ショウヒン</t>
    </rPh>
    <rPh sb="2" eb="4">
      <t>カイテン</t>
    </rPh>
    <rPh sb="4" eb="6">
      <t>ツキスウ</t>
    </rPh>
    <rPh sb="7" eb="8">
      <t>ツキ</t>
    </rPh>
    <phoneticPr fontId="2"/>
  </si>
  <si>
    <r>
      <rPr>
        <sz val="9"/>
        <rFont val="ＭＳ Ｐゴシック"/>
        <family val="3"/>
        <charset val="128"/>
      </rPr>
      <t>商品</t>
    </r>
    <r>
      <rPr>
        <sz val="9"/>
        <rFont val="Arial Narrow"/>
        <family val="2"/>
      </rPr>
      <t>/</t>
    </r>
    <r>
      <rPr>
        <sz val="9"/>
        <rFont val="ＭＳ Ｐゴシック"/>
        <family val="3"/>
        <charset val="128"/>
      </rPr>
      <t xml:space="preserve">平均月商
</t>
    </r>
    <r>
      <rPr>
        <sz val="9"/>
        <rFont val="Arial Narrow"/>
        <family val="2"/>
      </rPr>
      <t>Stock / Average monthly sales</t>
    </r>
    <rPh sb="0" eb="2">
      <t>ショウヒン</t>
    </rPh>
    <rPh sb="3" eb="5">
      <t>ヘイキン</t>
    </rPh>
    <rPh sb="5" eb="7">
      <t>ゲッショウ</t>
    </rPh>
    <phoneticPr fontId="2"/>
  </si>
  <si>
    <r>
      <rPr>
        <sz val="9"/>
        <rFont val="ＭＳ Ｐゴシック"/>
        <family val="3"/>
        <charset val="128"/>
      </rPr>
      <t>買掛債務</t>
    </r>
    <r>
      <rPr>
        <sz val="9"/>
        <rFont val="Arial Narrow"/>
        <family val="2"/>
      </rPr>
      <t>/</t>
    </r>
    <r>
      <rPr>
        <sz val="9"/>
        <rFont val="ＭＳ Ｐゴシック"/>
        <family val="3"/>
        <charset val="128"/>
      </rPr>
      <t xml:space="preserve">平均月商（税込）
</t>
    </r>
    <r>
      <rPr>
        <sz val="8"/>
        <rFont val="Arial Narrow"/>
        <family val="2"/>
      </rPr>
      <t xml:space="preserve">Account payables / Average monthly sales (incl. tax) </t>
    </r>
    <rPh sb="0" eb="2">
      <t>カイカケ</t>
    </rPh>
    <rPh sb="2" eb="4">
      <t>サイム</t>
    </rPh>
    <rPh sb="5" eb="7">
      <t>ヘイキン</t>
    </rPh>
    <rPh sb="7" eb="9">
      <t>ゲッショウ</t>
    </rPh>
    <rPh sb="10" eb="12">
      <t>ゼイコミ</t>
    </rPh>
    <phoneticPr fontId="2"/>
  </si>
  <si>
    <r>
      <rPr>
        <sz val="9"/>
        <rFont val="ＭＳ Ｐゴシック"/>
        <family val="3"/>
        <charset val="128"/>
      </rPr>
      <t>平均月商</t>
    </r>
    <r>
      <rPr>
        <sz val="9"/>
        <rFont val="Arial Narrow"/>
        <family val="2"/>
      </rPr>
      <t>/</t>
    </r>
    <r>
      <rPr>
        <sz val="9"/>
        <rFont val="ＭＳ Ｐゴシック"/>
        <family val="3"/>
        <charset val="128"/>
      </rPr>
      <t xml:space="preserve">期末従業員数
</t>
    </r>
    <r>
      <rPr>
        <sz val="9"/>
        <rFont val="Arial Narrow"/>
        <family val="2"/>
      </rPr>
      <t>Average monthly sales / Number of employees as of the end of the period</t>
    </r>
    <rPh sb="0" eb="2">
      <t>ヘイキン</t>
    </rPh>
    <rPh sb="2" eb="4">
      <t>ゲッショウ</t>
    </rPh>
    <rPh sb="5" eb="7">
      <t>キマツ</t>
    </rPh>
    <rPh sb="7" eb="10">
      <t>ジュウギョウイン</t>
    </rPh>
    <rPh sb="10" eb="11">
      <t>スウ</t>
    </rPh>
    <phoneticPr fontId="2"/>
  </si>
  <si>
    <r>
      <rPr>
        <sz val="6.5"/>
        <rFont val="ＭＳ Ｐゴシック"/>
        <family val="3"/>
        <charset val="128"/>
      </rPr>
      <t>純資産-（新株予約権+少数株主持分）</t>
    </r>
    <r>
      <rPr>
        <sz val="6.5"/>
        <rFont val="Arial Narrow"/>
        <family val="2"/>
      </rPr>
      <t>/</t>
    </r>
    <r>
      <rPr>
        <sz val="6.5"/>
        <rFont val="ＭＳ Ｐゴシック"/>
        <family val="3"/>
        <charset val="128"/>
      </rPr>
      <t xml:space="preserve">期末発行済株式数
</t>
    </r>
    <r>
      <rPr>
        <sz val="6.5"/>
        <rFont val="Arial Narrow"/>
        <family val="2"/>
      </rPr>
      <t>Net assets - (Subscription rights to shares + Minority interests) / Number of issued shares as of the end of the period</t>
    </r>
    <rPh sb="0" eb="3">
      <t>ジュンシサン</t>
    </rPh>
    <rPh sb="5" eb="7">
      <t>シンカブ</t>
    </rPh>
    <rPh sb="7" eb="9">
      <t>ヨヤク</t>
    </rPh>
    <rPh sb="9" eb="10">
      <t>ケン</t>
    </rPh>
    <rPh sb="11" eb="13">
      <t>ショウスウ</t>
    </rPh>
    <rPh sb="13" eb="15">
      <t>カブヌシ</t>
    </rPh>
    <rPh sb="15" eb="17">
      <t>モチブン</t>
    </rPh>
    <rPh sb="19" eb="21">
      <t>キマツ</t>
    </rPh>
    <rPh sb="21" eb="23">
      <t>ハッコウ</t>
    </rPh>
    <rPh sb="23" eb="24">
      <t>ス</t>
    </rPh>
    <rPh sb="24" eb="27">
      <t>カブシキスウ</t>
    </rPh>
    <phoneticPr fontId="2"/>
  </si>
  <si>
    <r>
      <rPr>
        <sz val="9"/>
        <rFont val="ＭＳ Ｐゴシック"/>
        <family val="3"/>
        <charset val="128"/>
      </rPr>
      <t>固定費</t>
    </r>
    <r>
      <rPr>
        <sz val="9"/>
        <rFont val="Arial Narrow"/>
        <family val="2"/>
      </rPr>
      <t>/</t>
    </r>
    <r>
      <rPr>
        <sz val="9"/>
        <rFont val="ＭＳ Ｐゴシック"/>
        <family val="3"/>
        <charset val="128"/>
      </rPr>
      <t>１</t>
    </r>
    <r>
      <rPr>
        <sz val="9"/>
        <rFont val="Arial Narrow"/>
        <family val="2"/>
      </rPr>
      <t>-</t>
    </r>
    <r>
      <rPr>
        <sz val="9"/>
        <rFont val="ＭＳ Ｐゴシック"/>
        <family val="3"/>
        <charset val="128"/>
      </rPr>
      <t>（変動費</t>
    </r>
    <r>
      <rPr>
        <sz val="9"/>
        <rFont val="Arial Narrow"/>
        <family val="2"/>
      </rPr>
      <t>÷</t>
    </r>
    <r>
      <rPr>
        <sz val="9"/>
        <rFont val="ＭＳ Ｐゴシック"/>
        <family val="3"/>
        <charset val="128"/>
      </rPr>
      <t xml:space="preserve">売上高）
</t>
    </r>
    <r>
      <rPr>
        <sz val="9"/>
        <rFont val="Arial Narrow"/>
        <family val="2"/>
      </rPr>
      <t>Fixed cost / 1 - (Valuable cost ÷ Sales)</t>
    </r>
    <rPh sb="0" eb="3">
      <t>コテイヒ</t>
    </rPh>
    <rPh sb="7" eb="9">
      <t>ヘンドウ</t>
    </rPh>
    <rPh sb="9" eb="10">
      <t>ヒ</t>
    </rPh>
    <rPh sb="11" eb="13">
      <t>ウリアゲ</t>
    </rPh>
    <rPh sb="13" eb="14">
      <t>ダカ</t>
    </rPh>
    <phoneticPr fontId="2"/>
  </si>
  <si>
    <r>
      <rPr>
        <sz val="9"/>
        <rFont val="ＭＳ Ｐゴシック"/>
        <family val="3"/>
        <charset val="128"/>
      </rPr>
      <t>損益分岐点</t>
    </r>
    <r>
      <rPr>
        <sz val="9"/>
        <rFont val="Arial Narrow"/>
        <family val="2"/>
      </rPr>
      <t>/</t>
    </r>
    <r>
      <rPr>
        <sz val="9"/>
        <rFont val="ＭＳ Ｐゴシック"/>
        <family val="3"/>
        <charset val="128"/>
      </rPr>
      <t>売上高</t>
    </r>
    <r>
      <rPr>
        <sz val="9"/>
        <rFont val="Arial Narrow"/>
        <family val="2"/>
      </rPr>
      <t>×100
Breakeven point / net  sales x 100</t>
    </r>
    <rPh sb="0" eb="2">
      <t>ソンエキ</t>
    </rPh>
    <rPh sb="2" eb="5">
      <t>ブンキテン</t>
    </rPh>
    <rPh sb="6" eb="8">
      <t>ウリアゲ</t>
    </rPh>
    <rPh sb="8" eb="9">
      <t>ダカ</t>
    </rPh>
    <phoneticPr fontId="2"/>
  </si>
  <si>
    <t>主な設備投資の状況</t>
    <rPh sb="0" eb="1">
      <t>オモ</t>
    </rPh>
    <rPh sb="2" eb="4">
      <t>セツビ</t>
    </rPh>
    <rPh sb="4" eb="6">
      <t>トウシ</t>
    </rPh>
    <rPh sb="7" eb="9">
      <t>ジョウキョウ</t>
    </rPh>
    <phoneticPr fontId="2"/>
  </si>
  <si>
    <t>Main management indicator</t>
    <phoneticPr fontId="2"/>
  </si>
  <si>
    <r>
      <rPr>
        <sz val="9"/>
        <rFont val="ＭＳ Ｐゴシック"/>
        <family val="3"/>
        <charset val="128"/>
      </rPr>
      <t xml:space="preserve">売掛債権回転月数（月）
</t>
    </r>
    <r>
      <rPr>
        <sz val="9"/>
        <rFont val="Arial Narrow"/>
        <family val="2"/>
      </rPr>
      <t>Account receivables turnover period (month)</t>
    </r>
    <rPh sb="0" eb="2">
      <t>ウリガケ</t>
    </rPh>
    <rPh sb="2" eb="4">
      <t>サイケン</t>
    </rPh>
    <rPh sb="4" eb="6">
      <t>カイテン</t>
    </rPh>
    <rPh sb="6" eb="8">
      <t>ツキスウ</t>
    </rPh>
    <rPh sb="9" eb="10">
      <t>ツキ</t>
    </rPh>
    <phoneticPr fontId="2"/>
  </si>
  <si>
    <r>
      <rPr>
        <sz val="9"/>
        <rFont val="ＭＳ Ｐゴシック"/>
        <family val="3"/>
        <charset val="128"/>
      </rPr>
      <t xml:space="preserve">買掛債務回転月数（月）　
</t>
    </r>
    <r>
      <rPr>
        <sz val="9"/>
        <rFont val="Arial Narrow"/>
        <family val="2"/>
      </rPr>
      <t>Account payables turnover period (month)</t>
    </r>
    <rPh sb="0" eb="1">
      <t>カ</t>
    </rPh>
    <rPh sb="1" eb="2">
      <t>カ</t>
    </rPh>
    <rPh sb="2" eb="4">
      <t>サイム</t>
    </rPh>
    <rPh sb="4" eb="6">
      <t>カイテン</t>
    </rPh>
    <rPh sb="6" eb="8">
      <t>ツキスウ</t>
    </rPh>
    <rPh sb="9" eb="10">
      <t>ツキ</t>
    </rPh>
    <phoneticPr fontId="2"/>
  </si>
  <si>
    <t>衛生材料の製造販売</t>
    <rPh sb="0" eb="2">
      <t>エイセイ</t>
    </rPh>
    <rPh sb="2" eb="4">
      <t>ザイリョウ</t>
    </rPh>
    <rPh sb="5" eb="7">
      <t>セイゾウ</t>
    </rPh>
    <rPh sb="7" eb="9">
      <t>ハンバイ</t>
    </rPh>
    <phoneticPr fontId="2"/>
  </si>
  <si>
    <t>Others</t>
    <phoneticPr fontId="2"/>
  </si>
  <si>
    <t>Purchase of intangible assets</t>
    <phoneticPr fontId="2"/>
  </si>
  <si>
    <r>
      <rPr>
        <sz val="10"/>
        <rFont val="ＭＳ Ｐゴシック"/>
        <family val="3"/>
        <charset val="128"/>
      </rPr>
      <t>（百万円</t>
    </r>
    <r>
      <rPr>
        <sz val="10"/>
        <rFont val="Arial Narrow"/>
        <family val="2"/>
      </rPr>
      <t>/million yen</t>
    </r>
    <r>
      <rPr>
        <sz val="10"/>
        <rFont val="ＭＳ Ｐゴシック"/>
        <family val="3"/>
        <charset val="128"/>
      </rPr>
      <t>）</t>
    </r>
    <r>
      <rPr>
        <sz val="10"/>
        <rFont val="Arial Narrow"/>
        <family val="2"/>
      </rPr>
      <t xml:space="preserve"> </t>
    </r>
    <phoneticPr fontId="2"/>
  </si>
  <si>
    <t>医薬品製造販売事業</t>
    <rPh sb="0" eb="3">
      <t>イヤクヒン</t>
    </rPh>
    <rPh sb="3" eb="5">
      <t>セイゾウ</t>
    </rPh>
    <rPh sb="5" eb="7">
      <t>ハンバイ</t>
    </rPh>
    <rPh sb="7" eb="9">
      <t>ジギョウ</t>
    </rPh>
    <phoneticPr fontId="2"/>
  </si>
  <si>
    <t>Adjustment</t>
    <phoneticPr fontId="2"/>
  </si>
  <si>
    <r>
      <rPr>
        <sz val="10"/>
        <rFont val="ＭＳ Ｐゴシック"/>
        <family val="3"/>
        <charset val="128"/>
      </rPr>
      <t>（百万円</t>
    </r>
    <r>
      <rPr>
        <sz val="10"/>
        <rFont val="Arial Narrow"/>
        <family val="2"/>
      </rPr>
      <t>/million yen</t>
    </r>
    <r>
      <rPr>
        <sz val="10"/>
        <rFont val="ＭＳ Ｐゴシック"/>
        <family val="3"/>
        <charset val="128"/>
      </rPr>
      <t>）</t>
    </r>
    <phoneticPr fontId="2"/>
  </si>
  <si>
    <r>
      <rPr>
        <b/>
        <sz val="10"/>
        <color indexed="9"/>
        <rFont val="ＭＳ Ｐゴシック"/>
        <family val="3"/>
        <charset val="128"/>
      </rPr>
      <t>連結（</t>
    </r>
    <r>
      <rPr>
        <b/>
        <sz val="10"/>
        <color indexed="9"/>
        <rFont val="Arial Narrow"/>
        <family val="2"/>
      </rPr>
      <t>Consolidated</t>
    </r>
    <r>
      <rPr>
        <b/>
        <sz val="10"/>
        <color indexed="9"/>
        <rFont val="ＭＳ Ｐゴシック"/>
        <family val="3"/>
        <charset val="128"/>
      </rPr>
      <t>）</t>
    </r>
    <phoneticPr fontId="2"/>
  </si>
  <si>
    <t xml:space="preserve"> </t>
    <phoneticPr fontId="2"/>
  </si>
  <si>
    <r>
      <rPr>
        <sz val="10"/>
        <rFont val="ＭＳ Ｐゴシック"/>
        <family val="3"/>
        <charset val="128"/>
      </rPr>
      <t>（人</t>
    </r>
    <r>
      <rPr>
        <sz val="10"/>
        <rFont val="Arial Narrow"/>
        <family val="2"/>
      </rPr>
      <t>/people</t>
    </r>
    <r>
      <rPr>
        <sz val="10"/>
        <rFont val="ＭＳ Ｐゴシック"/>
        <family val="3"/>
        <charset val="128"/>
      </rPr>
      <t>）</t>
    </r>
    <phoneticPr fontId="2"/>
  </si>
  <si>
    <t>Plan and sale of information processing equipment</t>
  </si>
  <si>
    <t>Provide business relates to a medical information</t>
  </si>
  <si>
    <r>
      <rPr>
        <sz val="10"/>
        <rFont val="ＭＳ Ｐゴシック"/>
        <family val="3"/>
        <charset val="128"/>
      </rPr>
      <t>調剤薬局事業｜</t>
    </r>
    <r>
      <rPr>
        <sz val="10"/>
        <rFont val="Arial Narrow"/>
        <family val="2"/>
      </rPr>
      <t>Dispensing pharmacy business</t>
    </r>
    <rPh sb="0" eb="2">
      <t>チョウザイ</t>
    </rPh>
    <rPh sb="2" eb="4">
      <t>ヤッキョク</t>
    </rPh>
    <rPh sb="4" eb="6">
      <t>ジギョウ</t>
    </rPh>
    <phoneticPr fontId="2"/>
  </si>
  <si>
    <t>（孫会社）　　共創物流㈱ ※</t>
    <rPh sb="1" eb="2">
      <t>マゴ</t>
    </rPh>
    <rPh sb="7" eb="9">
      <t>キョウソウ</t>
    </rPh>
    <rPh sb="9" eb="11">
      <t>ブツリュウ</t>
    </rPh>
    <phoneticPr fontId="2"/>
  </si>
  <si>
    <r>
      <rPr>
        <sz val="10"/>
        <rFont val="ＭＳ Ｐゴシック"/>
        <family val="3"/>
        <charset val="128"/>
      </rPr>
      <t>会社名｜</t>
    </r>
    <r>
      <rPr>
        <sz val="10"/>
        <rFont val="Arial Narrow"/>
        <family val="2"/>
      </rPr>
      <t>Company names</t>
    </r>
    <phoneticPr fontId="2"/>
  </si>
  <si>
    <t>Pharmaceutical wholesaling</t>
    <phoneticPr fontId="2"/>
  </si>
  <si>
    <r>
      <rPr>
        <sz val="9"/>
        <rFont val="ＭＳ Ｐゴシック"/>
        <family val="3"/>
        <charset val="128"/>
      </rPr>
      <t>※</t>
    </r>
    <r>
      <rPr>
        <sz val="9"/>
        <rFont val="Arial Narrow"/>
        <family val="2"/>
      </rPr>
      <t>2</t>
    </r>
    <r>
      <rPr>
        <sz val="9"/>
        <rFont val="ＭＳ Ｐゴシック"/>
        <family val="3"/>
        <charset val="128"/>
      </rPr>
      <t>　持分法適用会社です。　</t>
    </r>
    <r>
      <rPr>
        <sz val="9"/>
        <rFont val="Arial Narrow"/>
        <family val="2"/>
      </rPr>
      <t>*2 Equity-method affiliate</t>
    </r>
    <phoneticPr fontId="2"/>
  </si>
  <si>
    <r>
      <t xml:space="preserve">(Subsidiary) </t>
    </r>
    <r>
      <rPr>
        <sz val="10"/>
        <rFont val="ＭＳ Ｐゴシック"/>
        <family val="3"/>
        <charset val="128"/>
      </rPr>
      <t>　</t>
    </r>
    <r>
      <rPr>
        <sz val="10"/>
        <rFont val="Arial Narrow"/>
        <family val="2"/>
      </rPr>
      <t>PharmaCluster Co.,Ltd</t>
    </r>
    <phoneticPr fontId="2"/>
  </si>
  <si>
    <t>医薬品製造販売業</t>
    <phoneticPr fontId="2"/>
  </si>
  <si>
    <r>
      <t xml:space="preserve">(Subsidiary) </t>
    </r>
    <r>
      <rPr>
        <sz val="10"/>
        <rFont val="ＭＳ Ｐゴシック"/>
        <family val="3"/>
        <charset val="128"/>
      </rPr>
      <t>　</t>
    </r>
    <r>
      <rPr>
        <sz val="10"/>
        <rFont val="Arial Narrow"/>
        <family val="2"/>
      </rPr>
      <t xml:space="preserve">Tokyo Research Center of Clinical Pharmacology Co., Ltd. </t>
    </r>
    <phoneticPr fontId="2"/>
  </si>
  <si>
    <r>
      <t xml:space="preserve">(Subsidiary) </t>
    </r>
    <r>
      <rPr>
        <sz val="10"/>
        <rFont val="ＭＳ Ｐゴシック"/>
        <family val="3"/>
        <charset val="128"/>
      </rPr>
      <t>　</t>
    </r>
    <r>
      <rPr>
        <sz val="10"/>
        <rFont val="Arial Narrow"/>
        <family val="2"/>
      </rPr>
      <t xml:space="preserve">ALF.Inc </t>
    </r>
    <phoneticPr fontId="2"/>
  </si>
  <si>
    <t>Internet business relates to a pharmaceutical</t>
    <phoneticPr fontId="2"/>
  </si>
  <si>
    <t>情報提供サービス業務</t>
    <phoneticPr fontId="2"/>
  </si>
  <si>
    <r>
      <t>その他｜</t>
    </r>
    <r>
      <rPr>
        <sz val="10"/>
        <rFont val="Arial Narrow"/>
        <family val="2"/>
      </rPr>
      <t>Others</t>
    </r>
    <rPh sb="2" eb="3">
      <t>タ</t>
    </rPh>
    <phoneticPr fontId="2"/>
  </si>
  <si>
    <t>当社の不動産の管理</t>
    <phoneticPr fontId="2"/>
  </si>
  <si>
    <t xml:space="preserve">（子会社）　　東邦不動産㈱ ※    </t>
    <phoneticPr fontId="2"/>
  </si>
  <si>
    <t>Management of our real estate</t>
    <phoneticPr fontId="2"/>
  </si>
  <si>
    <t>スペシャリティ医薬品関連事業</t>
    <phoneticPr fontId="2"/>
  </si>
  <si>
    <t>（子会社）　　オーファントラストジャパン㈱ ※</t>
    <phoneticPr fontId="2"/>
  </si>
  <si>
    <t>Related business of specialty pharmaceuticals</t>
    <phoneticPr fontId="2"/>
  </si>
  <si>
    <t>Development and sales of internet system for medical industry</t>
    <phoneticPr fontId="2"/>
  </si>
  <si>
    <t>（子会社）　　アルファリア㈱ ※</t>
    <phoneticPr fontId="2"/>
  </si>
  <si>
    <t>一般貨物自動車運送業</t>
    <phoneticPr fontId="2"/>
  </si>
  <si>
    <r>
      <rPr>
        <sz val="9"/>
        <rFont val="ＭＳ Ｐゴシック"/>
        <family val="3"/>
        <charset val="128"/>
      </rPr>
      <t>※　非連結会社です。　</t>
    </r>
    <r>
      <rPr>
        <sz val="9"/>
        <rFont val="Arial Narrow"/>
        <family val="2"/>
      </rPr>
      <t xml:space="preserve"> * Un-consolidated companies</t>
    </r>
    <phoneticPr fontId="2"/>
  </si>
  <si>
    <r>
      <t>1.</t>
    </r>
    <r>
      <rPr>
        <b/>
        <sz val="10"/>
        <color theme="0"/>
        <rFont val="ＭＳ Ｐゴシック"/>
        <family val="3"/>
        <charset val="128"/>
      </rPr>
      <t>事業内容｜</t>
    </r>
    <r>
      <rPr>
        <b/>
        <sz val="10"/>
        <color theme="0"/>
        <rFont val="Arial Narrow"/>
        <family val="2"/>
      </rPr>
      <t>Business contents</t>
    </r>
    <rPh sb="2" eb="4">
      <t>ジギョウ</t>
    </rPh>
    <rPh sb="4" eb="6">
      <t>ナイヨウ</t>
    </rPh>
    <phoneticPr fontId="2"/>
  </si>
  <si>
    <t>キャッシュレス決済・ファクタリング等のサービス提供</t>
    <phoneticPr fontId="2"/>
  </si>
  <si>
    <t>治験施設支援事業</t>
    <rPh sb="0" eb="2">
      <t>チケン</t>
    </rPh>
    <rPh sb="2" eb="4">
      <t>シセツ</t>
    </rPh>
    <rPh sb="4" eb="6">
      <t>シエン</t>
    </rPh>
    <rPh sb="6" eb="8">
      <t>ジギョウ</t>
    </rPh>
    <phoneticPr fontId="2"/>
  </si>
  <si>
    <t>情報機器販売事業</t>
    <rPh sb="0" eb="2">
      <t>ジョウホウ</t>
    </rPh>
    <rPh sb="2" eb="4">
      <t>キキ</t>
    </rPh>
    <rPh sb="4" eb="6">
      <t>ハンバイ</t>
    </rPh>
    <rPh sb="6" eb="8">
      <t>ジギョウ</t>
    </rPh>
    <phoneticPr fontId="2"/>
  </si>
  <si>
    <t>調剤薬局事業</t>
    <rPh sb="0" eb="2">
      <t>チョウザイ</t>
    </rPh>
    <rPh sb="2" eb="4">
      <t>ヤッキョク</t>
    </rPh>
    <rPh sb="4" eb="6">
      <t>ジギョウ</t>
    </rPh>
    <phoneticPr fontId="2"/>
  </si>
  <si>
    <t>Pharmaceutical manufacturing and sales business</t>
    <phoneticPr fontId="2"/>
  </si>
  <si>
    <t>Software development and sales, corporate and medical management consulting</t>
    <phoneticPr fontId="2"/>
  </si>
  <si>
    <r>
      <rPr>
        <sz val="9"/>
        <rFont val="ＭＳ Ｐゴシック"/>
        <family val="3"/>
        <charset val="128"/>
      </rPr>
      <t xml:space="preserve">固定比率（％）
</t>
    </r>
    <r>
      <rPr>
        <sz val="9"/>
        <rFont val="Arial Narrow"/>
        <family val="2"/>
      </rPr>
      <t>Fixed ratio (%)</t>
    </r>
    <rPh sb="0" eb="2">
      <t>コテイ</t>
    </rPh>
    <rPh sb="2" eb="4">
      <t>ヒリツ</t>
    </rPh>
    <phoneticPr fontId="2"/>
  </si>
  <si>
    <r>
      <rPr>
        <sz val="10"/>
        <rFont val="ＭＳ Ｐゴシック"/>
        <family val="3"/>
        <charset val="128"/>
      </rPr>
      <t>その他周辺事業｜</t>
    </r>
    <r>
      <rPr>
        <sz val="10"/>
        <rFont val="Arial Narrow"/>
        <family val="2"/>
      </rPr>
      <t>Other peripheral businesses</t>
    </r>
    <rPh sb="2" eb="3">
      <t>タ</t>
    </rPh>
    <rPh sb="3" eb="5">
      <t>シュウヘン</t>
    </rPh>
    <rPh sb="5" eb="7">
      <t>ジギョウ</t>
    </rPh>
    <phoneticPr fontId="2"/>
  </si>
  <si>
    <t>Capital investment</t>
    <phoneticPr fontId="2"/>
  </si>
  <si>
    <t>Medical equipment and tools</t>
    <phoneticPr fontId="2"/>
  </si>
  <si>
    <t>Large hospitals (200 or more beds)</t>
    <phoneticPr fontId="2"/>
  </si>
  <si>
    <t>Medium and small hospitals (20 to 199 beds)</t>
    <phoneticPr fontId="2"/>
  </si>
  <si>
    <t>Dispensing pharmacies</t>
    <phoneticPr fontId="2"/>
  </si>
  <si>
    <t>Net sales</t>
    <phoneticPr fontId="2"/>
  </si>
  <si>
    <t>Shareholder's equity</t>
    <phoneticPr fontId="2"/>
  </si>
  <si>
    <t>Total assets</t>
    <phoneticPr fontId="2"/>
  </si>
  <si>
    <r>
      <t xml:space="preserve">(Subsidiary) </t>
    </r>
    <r>
      <rPr>
        <sz val="10"/>
        <rFont val="ＭＳ Ｐゴシック"/>
        <family val="3"/>
        <charset val="128"/>
      </rPr>
      <t>　</t>
    </r>
    <r>
      <rPr>
        <sz val="10"/>
        <rFont val="Arial Narrow"/>
        <family val="2"/>
      </rPr>
      <t xml:space="preserve">KYOSOMIRAI PHARMA CO., LTD. </t>
    </r>
    <phoneticPr fontId="2"/>
  </si>
  <si>
    <t>22/3</t>
    <phoneticPr fontId="2"/>
  </si>
  <si>
    <t>リモートディテーリング等のサービス提供</t>
    <phoneticPr fontId="2"/>
  </si>
  <si>
    <t>（子会社）　　エンタッチ㈱ ※</t>
    <phoneticPr fontId="2"/>
  </si>
  <si>
    <t>Information processing business</t>
    <phoneticPr fontId="2"/>
  </si>
  <si>
    <t>不動産賃貸業</t>
  </si>
  <si>
    <t xml:space="preserve">Real estate agency </t>
  </si>
  <si>
    <r>
      <t xml:space="preserve">(Subsidiary) </t>
    </r>
    <r>
      <rPr>
        <sz val="10"/>
        <rFont val="ＭＳ Ｐゴシック"/>
        <family val="3"/>
        <charset val="128"/>
      </rPr>
      <t>　</t>
    </r>
    <r>
      <rPr>
        <sz val="10"/>
        <rFont val="Arial Narrow"/>
        <family val="2"/>
      </rPr>
      <t>TOHO SYSTEMS SERVICE CO.,LTD.</t>
    </r>
    <phoneticPr fontId="2"/>
  </si>
  <si>
    <t>その他周辺事業</t>
    <rPh sb="2" eb="3">
      <t>タ</t>
    </rPh>
    <rPh sb="3" eb="5">
      <t>シュウヘン</t>
    </rPh>
    <rPh sb="5" eb="7">
      <t>ジギョウ</t>
    </rPh>
    <phoneticPr fontId="2"/>
  </si>
  <si>
    <t>医薬品卸売業</t>
    <rPh sb="5" eb="6">
      <t>ギョウ</t>
    </rPh>
    <phoneticPr fontId="2"/>
  </si>
  <si>
    <t>情報処理業</t>
    <phoneticPr fontId="2"/>
  </si>
  <si>
    <t>情報処理機器の企画・販売</t>
    <phoneticPr fontId="2"/>
  </si>
  <si>
    <t>治験施設支援業</t>
    <rPh sb="6" eb="7">
      <t>ギョウ</t>
    </rPh>
    <phoneticPr fontId="2"/>
  </si>
  <si>
    <t>（子会社）　　㈱サンメディカル ※</t>
    <rPh sb="1" eb="4">
      <t>コガイシャ</t>
    </rPh>
    <phoneticPr fontId="2"/>
  </si>
  <si>
    <t>Gross profit</t>
    <phoneticPr fontId="2"/>
  </si>
  <si>
    <t>Operating profit</t>
    <phoneticPr fontId="2"/>
  </si>
  <si>
    <t>Net profit</t>
    <phoneticPr fontId="2"/>
  </si>
  <si>
    <t>株主資本</t>
    <phoneticPr fontId="2"/>
  </si>
  <si>
    <t>Equity-to-asset ratio</t>
    <phoneticPr fontId="2"/>
  </si>
  <si>
    <t>利息及び配当金の受取額</t>
    <rPh sb="0" eb="2">
      <t>リソク</t>
    </rPh>
    <rPh sb="2" eb="3">
      <t>オヨ</t>
    </rPh>
    <rPh sb="4" eb="7">
      <t>ハイトウキン</t>
    </rPh>
    <rPh sb="8" eb="10">
      <t>ウケトリ</t>
    </rPh>
    <rPh sb="10" eb="11">
      <t>ガク</t>
    </rPh>
    <phoneticPr fontId="2"/>
  </si>
  <si>
    <t>棚卸資産の増減額（△は増加）</t>
    <rPh sb="0" eb="1">
      <t>タナ</t>
    </rPh>
    <rPh sb="1" eb="2">
      <t>オロシ</t>
    </rPh>
    <rPh sb="2" eb="4">
      <t>シサン</t>
    </rPh>
    <rPh sb="5" eb="6">
      <t>ゾウ</t>
    </rPh>
    <rPh sb="6" eb="7">
      <t>ゲン</t>
    </rPh>
    <rPh sb="7" eb="8">
      <t>ガク</t>
    </rPh>
    <phoneticPr fontId="2"/>
  </si>
  <si>
    <t>未払消費税等の増減額（△は減少）</t>
    <rPh sb="0" eb="2">
      <t>ミバラ</t>
    </rPh>
    <rPh sb="2" eb="5">
      <t>ショウヒゼイ</t>
    </rPh>
    <rPh sb="5" eb="6">
      <t>トウ</t>
    </rPh>
    <rPh sb="7" eb="8">
      <t>ゾウ</t>
    </rPh>
    <rPh sb="8" eb="9">
      <t>ゲン</t>
    </rPh>
    <rPh sb="9" eb="10">
      <t>ガク</t>
    </rPh>
    <phoneticPr fontId="2"/>
  </si>
  <si>
    <t>貸付けによる支出</t>
    <rPh sb="0" eb="2">
      <t>カシツケ</t>
    </rPh>
    <rPh sb="6" eb="8">
      <t>シシュツ</t>
    </rPh>
    <phoneticPr fontId="2"/>
  </si>
  <si>
    <r>
      <t xml:space="preserve">(Subsidiary) </t>
    </r>
    <r>
      <rPr>
        <sz val="10"/>
        <rFont val="ＭＳ Ｐゴシック"/>
        <family val="3"/>
        <charset val="128"/>
      </rPr>
      <t>　</t>
    </r>
    <r>
      <rPr>
        <sz val="10"/>
        <rFont val="Arial Narrow"/>
        <family val="2"/>
      </rPr>
      <t>enTouch K.K.*</t>
    </r>
    <phoneticPr fontId="2"/>
  </si>
  <si>
    <t>貸倒引当金の増減額（△は減少）</t>
    <rPh sb="0" eb="2">
      <t>カシダオレ</t>
    </rPh>
    <rPh sb="2" eb="4">
      <t>ヒキアテ</t>
    </rPh>
    <rPh sb="4" eb="5">
      <t>キン</t>
    </rPh>
    <rPh sb="6" eb="7">
      <t>ゾウ</t>
    </rPh>
    <rPh sb="7" eb="8">
      <t>ゲン</t>
    </rPh>
    <rPh sb="8" eb="9">
      <t>ガク</t>
    </rPh>
    <phoneticPr fontId="2"/>
  </si>
  <si>
    <t>投資有価証券売却及び評価損益（△は益）</t>
    <rPh sb="0" eb="2">
      <t>トウシ</t>
    </rPh>
    <rPh sb="2" eb="4">
      <t>ユウカ</t>
    </rPh>
    <rPh sb="4" eb="6">
      <t>ショウケン</t>
    </rPh>
    <rPh sb="6" eb="8">
      <t>バイキャク</t>
    </rPh>
    <rPh sb="8" eb="9">
      <t>オヨ</t>
    </rPh>
    <rPh sb="10" eb="12">
      <t>ヒョウカ</t>
    </rPh>
    <rPh sb="12" eb="14">
      <t>ソンエキ</t>
    </rPh>
    <rPh sb="17" eb="18">
      <t>エキ</t>
    </rPh>
    <phoneticPr fontId="2"/>
  </si>
  <si>
    <t>売上債権の増減額（△は増加）</t>
    <rPh sb="0" eb="2">
      <t>ウリアゲ</t>
    </rPh>
    <rPh sb="2" eb="4">
      <t>サイケン</t>
    </rPh>
    <rPh sb="5" eb="7">
      <t>ゾウゲン</t>
    </rPh>
    <rPh sb="7" eb="8">
      <t>ガク</t>
    </rPh>
    <phoneticPr fontId="2"/>
  </si>
  <si>
    <t>仕入債務の増減額（△は減少）</t>
    <rPh sb="0" eb="2">
      <t>シイレ</t>
    </rPh>
    <rPh sb="2" eb="4">
      <t>サイム</t>
    </rPh>
    <rPh sb="5" eb="8">
      <t>ゾウゲンガク</t>
    </rPh>
    <rPh sb="7" eb="8">
      <t>ガク</t>
    </rPh>
    <phoneticPr fontId="2"/>
  </si>
  <si>
    <t>短期借入金の純増減額（△は減少）</t>
    <rPh sb="0" eb="2">
      <t>タンキ</t>
    </rPh>
    <rPh sb="2" eb="3">
      <t>シャク</t>
    </rPh>
    <rPh sb="3" eb="5">
      <t>ニュウキン</t>
    </rPh>
    <rPh sb="6" eb="8">
      <t>ジュンゾウ</t>
    </rPh>
    <rPh sb="8" eb="10">
      <t>ゲンガク</t>
    </rPh>
    <phoneticPr fontId="2"/>
  </si>
  <si>
    <t>Decrease (increase) in inventories</t>
    <phoneticPr fontId="2"/>
  </si>
  <si>
    <t>Proceeds from sale of property, plant and equipment</t>
    <phoneticPr fontId="2"/>
  </si>
  <si>
    <t>（子会社）　　㈱テイク・グッド・ケア ※</t>
    <phoneticPr fontId="2"/>
  </si>
  <si>
    <r>
      <t>算式｜</t>
    </r>
    <r>
      <rPr>
        <sz val="10"/>
        <rFont val="Arial Narrow"/>
        <family val="2"/>
      </rPr>
      <t>Calculation formula</t>
    </r>
    <rPh sb="0" eb="2">
      <t>サンシキ</t>
    </rPh>
    <phoneticPr fontId="2"/>
  </si>
  <si>
    <r>
      <t>1</t>
    </r>
    <r>
      <rPr>
        <sz val="9"/>
        <rFont val="ＭＳ Ｐゴシック"/>
        <family val="3"/>
        <charset val="128"/>
      </rPr>
      <t xml:space="preserve">株当たり純資産（円）
</t>
    </r>
    <r>
      <rPr>
        <sz val="9"/>
        <rFont val="Arial Narrow"/>
        <family val="2"/>
      </rPr>
      <t>Net assets per share (yen)</t>
    </r>
    <rPh sb="1" eb="2">
      <t>カブ</t>
    </rPh>
    <rPh sb="2" eb="3">
      <t>ア</t>
    </rPh>
    <rPh sb="5" eb="8">
      <t>ジュンシサン</t>
    </rPh>
    <rPh sb="9" eb="10">
      <t>エン</t>
    </rPh>
    <phoneticPr fontId="2"/>
  </si>
  <si>
    <r>
      <t xml:space="preserve">(Subsidiary) </t>
    </r>
    <r>
      <rPr>
        <sz val="10"/>
        <rFont val="ＭＳ Ｐゴシック"/>
        <family val="3"/>
        <charset val="128"/>
      </rPr>
      <t>　</t>
    </r>
    <r>
      <rPr>
        <sz val="10"/>
        <rFont val="Arial Narrow"/>
        <family val="2"/>
      </rPr>
      <t>take good care Co., Ltd.*</t>
    </r>
    <phoneticPr fontId="2"/>
  </si>
  <si>
    <t>General motor truck transportation business</t>
    <phoneticPr fontId="2"/>
  </si>
  <si>
    <t>Cashless payment and factoring</t>
    <phoneticPr fontId="2"/>
  </si>
  <si>
    <t>Remote detailling</t>
    <phoneticPr fontId="2"/>
  </si>
  <si>
    <t>Manufacturing and Sales of hygienic materials</t>
    <phoneticPr fontId="2"/>
  </si>
  <si>
    <t>Ordinary profit</t>
    <phoneticPr fontId="2"/>
  </si>
  <si>
    <t>合計</t>
    <rPh sb="0" eb="2">
      <t>ゴウケイ</t>
    </rPh>
    <phoneticPr fontId="2"/>
  </si>
  <si>
    <t>Total</t>
    <phoneticPr fontId="2"/>
  </si>
  <si>
    <t>売上高</t>
    <phoneticPr fontId="2"/>
  </si>
  <si>
    <t xml:space="preserve">    売上比</t>
    <rPh sb="4" eb="6">
      <t>ウリアゲ</t>
    </rPh>
    <rPh sb="6" eb="7">
      <t>ヒ</t>
    </rPh>
    <phoneticPr fontId="2"/>
  </si>
  <si>
    <t>　 構成比</t>
    <rPh sb="2" eb="5">
      <t>コウセイヒ</t>
    </rPh>
    <phoneticPr fontId="2"/>
  </si>
  <si>
    <t>医薬品卸売事業</t>
    <rPh sb="0" eb="3">
      <t>イヤクヒン</t>
    </rPh>
    <rPh sb="3" eb="4">
      <t>オロシ</t>
    </rPh>
    <rPh sb="4" eb="5">
      <t>ウ</t>
    </rPh>
    <rPh sb="5" eb="7">
      <t>ジギョウ</t>
    </rPh>
    <phoneticPr fontId="2"/>
  </si>
  <si>
    <t>調整</t>
    <rPh sb="0" eb="2">
      <t>チョウセイ</t>
    </rPh>
    <phoneticPr fontId="2"/>
  </si>
  <si>
    <t>2.</t>
    <phoneticPr fontId="2"/>
  </si>
  <si>
    <t>主な経営指標等の推移</t>
    <rPh sb="0" eb="1">
      <t>オモ</t>
    </rPh>
    <rPh sb="2" eb="4">
      <t>ケイエイ</t>
    </rPh>
    <rPh sb="4" eb="6">
      <t>シヒョウ</t>
    </rPh>
    <rPh sb="6" eb="7">
      <t>トウ</t>
    </rPh>
    <rPh sb="8" eb="10">
      <t>スイイ</t>
    </rPh>
    <phoneticPr fontId="2"/>
  </si>
  <si>
    <t>3.</t>
    <phoneticPr fontId="2"/>
  </si>
  <si>
    <t>医薬品卸売事業</t>
    <rPh sb="0" eb="3">
      <t>イヤクヒン</t>
    </rPh>
    <rPh sb="3" eb="5">
      <t>オロシウリ</t>
    </rPh>
    <rPh sb="5" eb="7">
      <t>ジギョウ</t>
    </rPh>
    <phoneticPr fontId="2"/>
  </si>
  <si>
    <t>4.</t>
    <phoneticPr fontId="2"/>
  </si>
  <si>
    <t>5.</t>
    <phoneticPr fontId="2"/>
  </si>
  <si>
    <t>6.</t>
    <phoneticPr fontId="2"/>
  </si>
  <si>
    <t>7.</t>
    <phoneticPr fontId="2"/>
  </si>
  <si>
    <t>8.</t>
    <phoneticPr fontId="2"/>
  </si>
  <si>
    <t>9.</t>
    <phoneticPr fontId="2"/>
  </si>
  <si>
    <r>
      <rPr>
        <sz val="9"/>
        <rFont val="ＭＳ Ｐゴシック"/>
        <family val="3"/>
        <charset val="128"/>
      </rPr>
      <t>医薬品卸売事業</t>
    </r>
    <rPh sb="0" eb="3">
      <t>イヤクヒン</t>
    </rPh>
    <rPh sb="3" eb="4">
      <t>オロシ</t>
    </rPh>
    <rPh sb="4" eb="5">
      <t>ウ</t>
    </rPh>
    <rPh sb="5" eb="7">
      <t>ジギョウ</t>
    </rPh>
    <phoneticPr fontId="2"/>
  </si>
  <si>
    <r>
      <rPr>
        <sz val="9"/>
        <rFont val="ＭＳ Ｐゴシック"/>
        <family val="3"/>
        <charset val="128"/>
      </rPr>
      <t>調剤薬局事業</t>
    </r>
    <rPh sb="0" eb="2">
      <t>チョウザイ</t>
    </rPh>
    <rPh sb="2" eb="4">
      <t>ヤッキョク</t>
    </rPh>
    <rPh sb="4" eb="6">
      <t>ジギョウ</t>
    </rPh>
    <phoneticPr fontId="2"/>
  </si>
  <si>
    <r>
      <rPr>
        <sz val="9"/>
        <rFont val="ＭＳ Ｐゴシック"/>
        <family val="3"/>
        <charset val="128"/>
      </rPr>
      <t>調整</t>
    </r>
    <rPh sb="0" eb="2">
      <t>チョウセイ</t>
    </rPh>
    <phoneticPr fontId="2"/>
  </si>
  <si>
    <r>
      <rPr>
        <sz val="9"/>
        <rFont val="ＭＳ Ｐゴシック"/>
        <family val="3"/>
        <charset val="128"/>
      </rPr>
      <t>医薬品卸売事業</t>
    </r>
    <rPh sb="4" eb="5">
      <t>ウ</t>
    </rPh>
    <phoneticPr fontId="2"/>
  </si>
  <si>
    <r>
      <rPr>
        <sz val="9"/>
        <rFont val="ＭＳ Ｐゴシック"/>
        <family val="3"/>
        <charset val="128"/>
      </rPr>
      <t>調剤薬局事業</t>
    </r>
    <r>
      <rPr>
        <sz val="10"/>
        <rFont val="Arial Narrow"/>
        <family val="2"/>
      </rPr>
      <t/>
    </r>
    <phoneticPr fontId="2"/>
  </si>
  <si>
    <r>
      <t>（関連会社）　</t>
    </r>
    <r>
      <rPr>
        <sz val="10"/>
        <rFont val="ＭＳ Ｐゴシック"/>
        <family val="3"/>
        <charset val="128"/>
      </rPr>
      <t>あゆみ製薬ホールディングス㈱ ※、あゆみ製薬㈱ ※</t>
    </r>
    <phoneticPr fontId="2"/>
  </si>
  <si>
    <r>
      <rPr>
        <sz val="9"/>
        <rFont val="ＭＳ Ｐゴシック"/>
        <family val="3"/>
        <charset val="128"/>
      </rPr>
      <t>※</t>
    </r>
    <r>
      <rPr>
        <sz val="9"/>
        <rFont val="ＭＳ Ｐゴシック"/>
        <family val="3"/>
        <charset val="128"/>
      </rPr>
      <t>　持分法適用会社です。　</t>
    </r>
    <r>
      <rPr>
        <sz val="9"/>
        <rFont val="Arial Narrow"/>
        <family val="2"/>
      </rPr>
      <t xml:space="preserve">* Equity-method affiliate
 </t>
    </r>
    <phoneticPr fontId="2"/>
  </si>
  <si>
    <r>
      <t xml:space="preserve">(Subsidiary) </t>
    </r>
    <r>
      <rPr>
        <sz val="10"/>
        <rFont val="ＭＳ Ｐゴシック"/>
        <family val="3"/>
        <charset val="128"/>
      </rPr>
      <t>　</t>
    </r>
    <r>
      <rPr>
        <sz val="10"/>
        <rFont val="Arial Narrow"/>
        <family val="2"/>
      </rPr>
      <t xml:space="preserve">Nextit Research Institute, Inc </t>
    </r>
    <phoneticPr fontId="2"/>
  </si>
  <si>
    <r>
      <t xml:space="preserve">(Subsidiary) </t>
    </r>
    <r>
      <rPr>
        <sz val="10"/>
        <rFont val="ＭＳ Ｐゴシック"/>
        <family val="3"/>
        <charset val="128"/>
      </rPr>
      <t>　</t>
    </r>
    <r>
      <rPr>
        <sz val="10"/>
        <rFont val="Arial Narrow"/>
        <family val="2"/>
      </rPr>
      <t xml:space="preserve">eKenkoshop Corporation </t>
    </r>
    <phoneticPr fontId="2"/>
  </si>
  <si>
    <r>
      <t xml:space="preserve">(Subsidiary) </t>
    </r>
    <r>
      <rPr>
        <sz val="10"/>
        <rFont val="ＭＳ Ｐゴシック"/>
        <family val="3"/>
        <charset val="128"/>
      </rPr>
      <t>　</t>
    </r>
    <r>
      <rPr>
        <sz val="10"/>
        <rFont val="Arial Narrow"/>
        <family val="2"/>
      </rPr>
      <t xml:space="preserve">K.K.eHealthcare </t>
    </r>
    <phoneticPr fontId="2"/>
  </si>
  <si>
    <r>
      <t xml:space="preserve">（1）主な経営指標 / </t>
    </r>
    <r>
      <rPr>
        <sz val="10"/>
        <rFont val="Arial Narrow"/>
        <family val="2"/>
      </rPr>
      <t>Main management indicator</t>
    </r>
    <rPh sb="3" eb="4">
      <t>オモ</t>
    </rPh>
    <rPh sb="5" eb="7">
      <t>ケイエイ</t>
    </rPh>
    <rPh sb="7" eb="9">
      <t>シヒョウ</t>
    </rPh>
    <phoneticPr fontId="2"/>
  </si>
  <si>
    <r>
      <t xml:space="preserve">（2）セグメント別状況 / </t>
    </r>
    <r>
      <rPr>
        <sz val="10"/>
        <rFont val="Arial Narrow"/>
        <family val="2"/>
      </rPr>
      <t>Segment information</t>
    </r>
    <rPh sb="8" eb="9">
      <t>ベツ</t>
    </rPh>
    <rPh sb="9" eb="11">
      <t>ジョウキョウ</t>
    </rPh>
    <phoneticPr fontId="2"/>
  </si>
  <si>
    <r>
      <t xml:space="preserve">①売上高 / </t>
    </r>
    <r>
      <rPr>
        <sz val="10"/>
        <rFont val="Arial Narrow"/>
        <family val="2"/>
      </rPr>
      <t>Net sales</t>
    </r>
    <rPh sb="1" eb="3">
      <t>ウリアゲ</t>
    </rPh>
    <rPh sb="3" eb="4">
      <t>ダカ</t>
    </rPh>
    <phoneticPr fontId="2"/>
  </si>
  <si>
    <r>
      <t xml:space="preserve">②営業利益 / </t>
    </r>
    <r>
      <rPr>
        <sz val="10"/>
        <rFont val="Arial Narrow"/>
        <family val="2"/>
      </rPr>
      <t>Operating profit</t>
    </r>
    <rPh sb="1" eb="3">
      <t>エイギョウ</t>
    </rPh>
    <rPh sb="3" eb="5">
      <t>リエキ</t>
    </rPh>
    <phoneticPr fontId="2"/>
  </si>
  <si>
    <t>自己資本比率</t>
    <phoneticPr fontId="2"/>
  </si>
  <si>
    <r>
      <t>（関連会社）　酒井薬品㈱ ※</t>
    </r>
    <r>
      <rPr>
        <sz val="10"/>
        <rFont val="Arial Narrow"/>
        <family val="2"/>
      </rPr>
      <t>2</t>
    </r>
    <phoneticPr fontId="2"/>
  </si>
  <si>
    <r>
      <t xml:space="preserve">③従業員数 / </t>
    </r>
    <r>
      <rPr>
        <sz val="10"/>
        <rFont val="Arial Narrow"/>
        <family val="2"/>
      </rPr>
      <t>Employees</t>
    </r>
    <rPh sb="1" eb="4">
      <t>ジュウギョウイン</t>
    </rPh>
    <rPh sb="4" eb="5">
      <t>スウ</t>
    </rPh>
    <phoneticPr fontId="2"/>
  </si>
  <si>
    <r>
      <t>（</t>
    </r>
    <r>
      <rPr>
        <sz val="10"/>
        <rFont val="Arial Narrow"/>
        <family val="2"/>
      </rPr>
      <t>1</t>
    </r>
    <r>
      <rPr>
        <sz val="10"/>
        <rFont val="ＭＳ Ｐゴシック"/>
        <family val="3"/>
        <charset val="128"/>
      </rPr>
      <t>）業態別売上高の状況</t>
    </r>
    <r>
      <rPr>
        <sz val="10"/>
        <rFont val="Arial Narrow"/>
        <family val="2"/>
      </rPr>
      <t xml:space="preserve"> / Net sales by customers</t>
    </r>
    <rPh sb="3" eb="5">
      <t>ギョウタイ</t>
    </rPh>
    <rPh sb="5" eb="6">
      <t>ベツ</t>
    </rPh>
    <rPh sb="6" eb="9">
      <t>ウリアゲダカ</t>
    </rPh>
    <rPh sb="10" eb="12">
      <t>ジョウキョウ</t>
    </rPh>
    <phoneticPr fontId="2"/>
  </si>
  <si>
    <t>販売費及び一般管理費費</t>
    <rPh sb="0" eb="1">
      <t>ハン</t>
    </rPh>
    <rPh sb="1" eb="2">
      <t>バイ</t>
    </rPh>
    <rPh sb="2" eb="3">
      <t>ヒ</t>
    </rPh>
    <rPh sb="3" eb="4">
      <t>オヨ</t>
    </rPh>
    <rPh sb="5" eb="7">
      <t>イッパン</t>
    </rPh>
    <rPh sb="7" eb="10">
      <t>カンリヒ</t>
    </rPh>
    <rPh sb="10" eb="11">
      <t>ヒ</t>
    </rPh>
    <phoneticPr fontId="2"/>
  </si>
  <si>
    <t>運賃荷造費</t>
    <rPh sb="0" eb="2">
      <t>ウンチン</t>
    </rPh>
    <rPh sb="2" eb="3">
      <t>ニ</t>
    </rPh>
    <rPh sb="3" eb="4">
      <t>ヅクリ</t>
    </rPh>
    <rPh sb="4" eb="5">
      <t>ヒ</t>
    </rPh>
    <phoneticPr fontId="2"/>
  </si>
  <si>
    <t>Other peripheral businesses</t>
  </si>
  <si>
    <t>Other peripheral businesses</t>
    <phoneticPr fontId="2"/>
  </si>
  <si>
    <t>Pharmaceutical manufacturing and sales business</t>
  </si>
  <si>
    <t>Pharmaceutical manufacturing and sales business</t>
    <phoneticPr fontId="2"/>
  </si>
  <si>
    <t>SMO business</t>
    <phoneticPr fontId="2"/>
  </si>
  <si>
    <t>Information equipment sales business</t>
    <phoneticPr fontId="2"/>
  </si>
  <si>
    <t>SMO business</t>
    <phoneticPr fontId="2"/>
  </si>
  <si>
    <t>Management of dispensing pharmacy business company</t>
    <phoneticPr fontId="2"/>
  </si>
  <si>
    <t>Pharmaceutical wholesaling business</t>
    <phoneticPr fontId="2"/>
  </si>
  <si>
    <t>Dispensing pharmacy business</t>
    <phoneticPr fontId="2"/>
  </si>
  <si>
    <t>Pharmaceutical wholesaling business</t>
    <phoneticPr fontId="2"/>
  </si>
  <si>
    <t>Dispensing pharmacy business</t>
    <phoneticPr fontId="2"/>
  </si>
  <si>
    <t>Pharmaceutical wholesaling business</t>
    <phoneticPr fontId="2"/>
  </si>
  <si>
    <t>Ratio to sales</t>
    <phoneticPr fontId="2"/>
  </si>
  <si>
    <t>* For breakeven point calculation, variable costs include cost of sales as well as vehicle expenses, entertainment expenses, promotion expenses, advertising expenses, packing and transportation costs and non-deductible temporary paid consumption tax expense out of selling, general and administrative expenses.</t>
    <phoneticPr fontId="2"/>
  </si>
  <si>
    <r>
      <t xml:space="preserve">(Subsidiary) </t>
    </r>
    <r>
      <rPr>
        <sz val="10"/>
        <rFont val="ＭＳ Ｐゴシック"/>
        <family val="3"/>
        <charset val="128"/>
      </rPr>
      <t>　</t>
    </r>
    <r>
      <rPr>
        <sz val="10"/>
        <rFont val="Arial Narrow"/>
        <family val="2"/>
      </rPr>
      <t>TOHO PHARMACEUTICAL CO., LTD.</t>
    </r>
    <phoneticPr fontId="2"/>
  </si>
  <si>
    <t>沿革</t>
    <rPh sb="0" eb="2">
      <t>エンカク</t>
    </rPh>
    <phoneticPr fontId="2"/>
  </si>
  <si>
    <t>History</t>
  </si>
  <si>
    <t>財務諸表（連結貸借対照表）</t>
    <rPh sb="0" eb="2">
      <t>ザイム</t>
    </rPh>
    <rPh sb="2" eb="4">
      <t>ショヒョウ</t>
    </rPh>
    <rPh sb="5" eb="7">
      <t>レンケツ</t>
    </rPh>
    <rPh sb="7" eb="9">
      <t>タイシャク</t>
    </rPh>
    <rPh sb="9" eb="12">
      <t>タイショウヒョウ</t>
    </rPh>
    <phoneticPr fontId="2"/>
  </si>
  <si>
    <r>
      <rPr>
        <sz val="10"/>
        <rFont val="ＭＳ Ｐゴシック"/>
        <family val="3"/>
        <charset val="128"/>
      </rPr>
      <t>財務諸表（連結キャッシュフロー計算書）</t>
    </r>
    <rPh sb="0" eb="2">
      <t>ザイム</t>
    </rPh>
    <rPh sb="2" eb="4">
      <t>ショヒョウ</t>
    </rPh>
    <rPh sb="5" eb="7">
      <t>レンケツ</t>
    </rPh>
    <rPh sb="15" eb="18">
      <t>ケイサンショ</t>
    </rPh>
    <phoneticPr fontId="2"/>
  </si>
  <si>
    <t>Consolidated balance sheets</t>
  </si>
  <si>
    <t>Consolidated statements of cash flows</t>
  </si>
  <si>
    <t>10.</t>
    <phoneticPr fontId="2"/>
  </si>
  <si>
    <r>
      <t>2.</t>
    </r>
    <r>
      <rPr>
        <b/>
        <sz val="10"/>
        <color indexed="9"/>
        <rFont val="ＭＳ Ｐゴシック"/>
        <family val="3"/>
        <charset val="128"/>
      </rPr>
      <t>沿革｜</t>
    </r>
    <r>
      <rPr>
        <b/>
        <sz val="10"/>
        <color indexed="9"/>
        <rFont val="Arial Narrow"/>
        <family val="2"/>
      </rPr>
      <t>History</t>
    </r>
    <rPh sb="2" eb="4">
      <t>エンカク</t>
    </rPh>
    <phoneticPr fontId="2"/>
  </si>
  <si>
    <t>沿革</t>
    <rPh sb="0" eb="2">
      <t>エンカク</t>
    </rPh>
    <phoneticPr fontId="2"/>
  </si>
  <si>
    <r>
      <rPr>
        <sz val="10"/>
        <rFont val="ＭＳ Ｐゴシック"/>
        <family val="3"/>
        <charset val="128"/>
      </rPr>
      <t>東京都世田谷区において東邦薬品株式会社を設立（資本金</t>
    </r>
    <r>
      <rPr>
        <sz val="10"/>
        <rFont val="Arial Narrow"/>
        <family val="2"/>
      </rPr>
      <t>30</t>
    </r>
    <r>
      <rPr>
        <sz val="10"/>
        <rFont val="ＭＳ Ｐゴシック"/>
        <family val="3"/>
        <charset val="128"/>
      </rPr>
      <t>万円）、医薬品販売業者として病院等に対する医薬品の卸売を開始</t>
    </r>
    <phoneticPr fontId="2"/>
  </si>
  <si>
    <r>
      <rPr>
        <sz val="10"/>
        <rFont val="ＭＳ Ｐゴシック"/>
        <family val="3"/>
        <charset val="128"/>
      </rPr>
      <t>東京店頭登録銘柄として株式を公開</t>
    </r>
  </si>
  <si>
    <r>
      <rPr>
        <sz val="10"/>
        <rFont val="ＭＳ Ｐゴシック"/>
        <family val="3"/>
        <charset val="128"/>
      </rPr>
      <t>東京証券取引所市場第二部に上場</t>
    </r>
  </si>
  <si>
    <r>
      <rPr>
        <sz val="10"/>
        <rFont val="ＭＳ Ｐゴシック"/>
        <family val="3"/>
        <charset val="128"/>
      </rPr>
      <t>東京証券取引所の市場第一部銘柄に指定</t>
    </r>
  </si>
  <si>
    <t>㈱ほくやく、㈱バイタルネット、鍋林㈱、中北薬品㈱、㈱ケーエスケー、㈱アステム、岩渕薬品㈱、㈱オムエルおよび当社による
共同運営会社、㈱葦の会設立を決定</t>
    <rPh sb="39" eb="41">
      <t>イワブチ</t>
    </rPh>
    <rPh sb="41" eb="43">
      <t>ヤクヒン</t>
    </rPh>
    <rPh sb="53" eb="55">
      <t>トウシャ</t>
    </rPh>
    <rPh sb="59" eb="61">
      <t>キョウドウ</t>
    </rPh>
    <rPh sb="61" eb="63">
      <t>ウンエイ</t>
    </rPh>
    <rPh sb="63" eb="65">
      <t>カイシャ</t>
    </rPh>
    <rPh sb="67" eb="68">
      <t>アシ</t>
    </rPh>
    <rPh sb="69" eb="70">
      <t>カイ</t>
    </rPh>
    <rPh sb="70" eb="72">
      <t>セツリツ</t>
    </rPh>
    <rPh sb="73" eb="75">
      <t>ケッテイ</t>
    </rPh>
    <phoneticPr fontId="2"/>
  </si>
  <si>
    <r>
      <rPr>
        <sz val="10"/>
        <rFont val="ＭＳ Ｐゴシック"/>
        <family val="3"/>
        <charset val="128"/>
      </rPr>
      <t>東海東邦㈱を合併</t>
    </r>
    <rPh sb="0" eb="2">
      <t>トウカイ</t>
    </rPh>
    <rPh sb="2" eb="4">
      <t>トウホウ</t>
    </rPh>
    <rPh sb="6" eb="8">
      <t>ガッペイ</t>
    </rPh>
    <phoneticPr fontId="2"/>
  </si>
  <si>
    <r>
      <rPr>
        <sz val="10"/>
        <rFont val="ＭＳ Ｐゴシック"/>
        <family val="3"/>
        <charset val="128"/>
      </rPr>
      <t>鶴原吉井㈱と㈱ヤクシンを統合（新会社名：九州東邦㈱）</t>
    </r>
    <rPh sb="0" eb="2">
      <t>ツルハラ</t>
    </rPh>
    <rPh sb="2" eb="4">
      <t>ヨシイ</t>
    </rPh>
    <rPh sb="12" eb="14">
      <t>トウゴウ</t>
    </rPh>
    <rPh sb="15" eb="16">
      <t>シン</t>
    </rPh>
    <rPh sb="16" eb="18">
      <t>カイシャ</t>
    </rPh>
    <rPh sb="18" eb="19">
      <t>メイ</t>
    </rPh>
    <rPh sb="20" eb="22">
      <t>キュウシュウ</t>
    </rPh>
    <rPh sb="22" eb="24">
      <t>トウホウ</t>
    </rPh>
    <phoneticPr fontId="2"/>
  </si>
  <si>
    <r>
      <rPr>
        <sz val="10"/>
        <rFont val="ＭＳ Ｐゴシック"/>
        <family val="3"/>
        <charset val="128"/>
      </rPr>
      <t>国分㈱</t>
    </r>
    <r>
      <rPr>
        <sz val="10"/>
        <rFont val="ＭＳ Ｐゴシック"/>
        <family val="3"/>
        <charset val="128"/>
      </rPr>
      <t>と㈱大木</t>
    </r>
    <r>
      <rPr>
        <sz val="10"/>
        <rFont val="ＭＳ Ｐゴシック"/>
        <family val="3"/>
        <charset val="128"/>
      </rPr>
      <t>と、</t>
    </r>
    <r>
      <rPr>
        <sz val="10"/>
        <rFont val="Arial Narrow"/>
        <family val="2"/>
      </rPr>
      <t>3</t>
    </r>
    <r>
      <rPr>
        <sz val="10"/>
        <rFont val="ＭＳ Ｐゴシック"/>
        <family val="3"/>
        <charset val="128"/>
      </rPr>
      <t>社業務提携</t>
    </r>
    <phoneticPr fontId="2"/>
  </si>
  <si>
    <r>
      <rPr>
        <sz val="10"/>
        <rFont val="ＭＳ Ｐゴシック"/>
        <family val="3"/>
        <charset val="128"/>
      </rPr>
      <t>本間東邦㈱、㈱幸燿を完全子会社化</t>
    </r>
    <rPh sb="0" eb="2">
      <t>ホンマ</t>
    </rPh>
    <rPh sb="2" eb="4">
      <t>トウホウ</t>
    </rPh>
    <rPh sb="7" eb="9">
      <t>コウヨウ</t>
    </rPh>
    <rPh sb="10" eb="12">
      <t>カンゼン</t>
    </rPh>
    <rPh sb="12" eb="16">
      <t>コガイシャカ</t>
    </rPh>
    <phoneticPr fontId="2"/>
  </si>
  <si>
    <r>
      <rPr>
        <sz val="10"/>
        <rFont val="ＭＳ Ｐゴシック"/>
        <family val="3"/>
        <charset val="128"/>
      </rPr>
      <t>山口東邦㈱･小川東邦㈱を完全子会社化</t>
    </r>
    <rPh sb="6" eb="8">
      <t>オガワ</t>
    </rPh>
    <rPh sb="8" eb="10">
      <t>トウホウ</t>
    </rPh>
    <rPh sb="12" eb="14">
      <t>カンゼン</t>
    </rPh>
    <rPh sb="14" eb="18">
      <t>コガイシャカ</t>
    </rPh>
    <phoneticPr fontId="2"/>
  </si>
  <si>
    <r>
      <rPr>
        <sz val="10"/>
        <rFont val="ＭＳ Ｐゴシック"/>
        <family val="3"/>
        <charset val="128"/>
      </rPr>
      <t>㈱須江薬品、㈱エトスを完全子会社化</t>
    </r>
    <rPh sb="1" eb="3">
      <t>スエ</t>
    </rPh>
    <rPh sb="3" eb="5">
      <t>ヤクヒン</t>
    </rPh>
    <rPh sb="11" eb="13">
      <t>カンゼン</t>
    </rPh>
    <rPh sb="13" eb="17">
      <t>コガイシャカ</t>
    </rPh>
    <phoneticPr fontId="2"/>
  </si>
  <si>
    <r>
      <rPr>
        <sz val="10"/>
        <rFont val="ＭＳ Ｐゴシック"/>
        <family val="3"/>
        <charset val="128"/>
      </rPr>
      <t>長岡薬品㈱を完全子会社化</t>
    </r>
    <rPh sb="0" eb="2">
      <t>ナガオカ</t>
    </rPh>
    <rPh sb="2" eb="4">
      <t>ヤクヒン</t>
    </rPh>
    <rPh sb="6" eb="8">
      <t>カンゼン</t>
    </rPh>
    <rPh sb="8" eb="12">
      <t>コガイシャカ</t>
    </rPh>
    <phoneticPr fontId="2"/>
  </si>
  <si>
    <t>純粋持株会社制へ移行し、商号を東邦ホールディングス㈱へ変更</t>
    <rPh sb="0" eb="2">
      <t>ジュンスイ</t>
    </rPh>
    <rPh sb="2" eb="4">
      <t>モチカブ</t>
    </rPh>
    <rPh sb="4" eb="6">
      <t>ガイシャ</t>
    </rPh>
    <rPh sb="6" eb="7">
      <t>セイ</t>
    </rPh>
    <rPh sb="8" eb="10">
      <t>イコウ</t>
    </rPh>
    <rPh sb="12" eb="14">
      <t>ショウゴウ</t>
    </rPh>
    <rPh sb="15" eb="17">
      <t>トウホウ</t>
    </rPh>
    <rPh sb="27" eb="29">
      <t>ヘンコウ</t>
    </rPh>
    <phoneticPr fontId="2"/>
  </si>
  <si>
    <t>[東邦薬品] ㈱オムエルを完全子会社化</t>
    <rPh sb="13" eb="15">
      <t>カンゼン</t>
    </rPh>
    <rPh sb="15" eb="19">
      <t>コガイシャカ</t>
    </rPh>
    <phoneticPr fontId="2"/>
  </si>
  <si>
    <t>[東邦薬品] ㈱セイナスと㈱オムエルを統合（新会社名：㈱セイエル）</t>
    <rPh sb="19" eb="21">
      <t>トウゴウ</t>
    </rPh>
    <rPh sb="22" eb="23">
      <t>シン</t>
    </rPh>
    <rPh sb="23" eb="26">
      <t>カイシャメイ</t>
    </rPh>
    <phoneticPr fontId="2"/>
  </si>
  <si>
    <t>[東邦薬品] 九州通集団との合弁会社、湖北共創医薬を設立</t>
    <rPh sb="1" eb="3">
      <t>トウホウ</t>
    </rPh>
    <rPh sb="3" eb="5">
      <t>ヤクヒン</t>
    </rPh>
    <rPh sb="10" eb="12">
      <t>シュウダン</t>
    </rPh>
    <phoneticPr fontId="2"/>
  </si>
  <si>
    <t>[東邦薬品] 沖縄東邦㈱を完全子会社化</t>
    <rPh sb="7" eb="9">
      <t>オキナワ</t>
    </rPh>
    <rPh sb="9" eb="11">
      <t>トウホウ</t>
    </rPh>
    <rPh sb="13" eb="15">
      <t>カンゼン</t>
    </rPh>
    <rPh sb="15" eb="19">
      <t>コガイシャカ</t>
    </rPh>
    <phoneticPr fontId="2"/>
  </si>
  <si>
    <t>[東邦薬品] ㈱アスカムを合併</t>
    <rPh sb="13" eb="15">
      <t>ガッペイ</t>
    </rPh>
    <phoneticPr fontId="2"/>
  </si>
  <si>
    <t>[東邦薬品] ㈱ショウエーを合併</t>
    <rPh sb="3" eb="5">
      <t>ヤクヒン</t>
    </rPh>
    <rPh sb="14" eb="16">
      <t>ガッペイ</t>
    </rPh>
    <phoneticPr fontId="2"/>
  </si>
  <si>
    <t>[東邦薬品] 小川東邦㈱、㈱須江薬品、本間東邦㈱、山口東邦㈱を合併</t>
    <rPh sb="31" eb="33">
      <t>ガッペイ</t>
    </rPh>
    <phoneticPr fontId="2"/>
  </si>
  <si>
    <t>[ﾌｧｰﾏｸﾗｽﾀｰ] ㈱ジャパンファーマシー、㈱ヨツバ、㈱みらい、ファーマスクエア㈱、㈱ジャスファーマ、㈱ネストを㈱ファーマみらいに統合</t>
    <rPh sb="67" eb="69">
      <t>トウゴウ</t>
    </rPh>
    <phoneticPr fontId="2"/>
  </si>
  <si>
    <t>[東邦HD］事業持株会社制へ移行 </t>
    <rPh sb="6" eb="8">
      <t>ジギョウ</t>
    </rPh>
    <rPh sb="8" eb="10">
      <t>モチカブ</t>
    </rPh>
    <rPh sb="10" eb="12">
      <t>カイシャ</t>
    </rPh>
    <rPh sb="12" eb="13">
      <t>セイ</t>
    </rPh>
    <rPh sb="14" eb="16">
      <t>イコウ</t>
    </rPh>
    <phoneticPr fontId="2"/>
  </si>
  <si>
    <t>[東邦HD] 監査等委員会設置会社へ移行</t>
    <rPh sb="1" eb="3">
      <t>トウホウ</t>
    </rPh>
    <phoneticPr fontId="2"/>
  </si>
  <si>
    <t>[東邦HD] エール薬品㈱を共創未来ファーマに商号変更</t>
    <rPh sb="10" eb="12">
      <t>ヤクヒン</t>
    </rPh>
    <rPh sb="14" eb="18">
      <t>キョウソウミライ</t>
    </rPh>
    <rPh sb="23" eb="25">
      <t>ショウゴウ</t>
    </rPh>
    <rPh sb="25" eb="27">
      <t>ヘンコウ</t>
    </rPh>
    <phoneticPr fontId="2"/>
  </si>
  <si>
    <t>[東邦薬品] 合同東邦㈱を合併</t>
    <rPh sb="3" eb="5">
      <t>ヤクヒン</t>
    </rPh>
    <rPh sb="7" eb="9">
      <t>ゴウドウ</t>
    </rPh>
    <rPh sb="9" eb="11">
      <t>トウホウ</t>
    </rPh>
    <rPh sb="13" eb="15">
      <t>ガッペイ</t>
    </rPh>
    <phoneticPr fontId="2"/>
  </si>
  <si>
    <r>
      <rPr>
        <sz val="10"/>
        <rFont val="ＭＳ Ｐゴシック"/>
        <family val="3"/>
        <charset val="128"/>
      </rPr>
      <t>[東邦薬品]</t>
    </r>
    <r>
      <rPr>
        <sz val="10"/>
        <rFont val="Arial Narrow"/>
        <family val="2"/>
      </rPr>
      <t xml:space="preserve"> </t>
    </r>
    <r>
      <rPr>
        <sz val="10"/>
        <rFont val="ＭＳ Ｐゴシック"/>
        <family val="3"/>
        <charset val="128"/>
      </rPr>
      <t>協栄薬品㈱を北陸東邦㈱に商号変更し完全子会社化</t>
    </r>
    <rPh sb="7" eb="9">
      <t>キョウエイ</t>
    </rPh>
    <rPh sb="9" eb="11">
      <t>ヤクヒン</t>
    </rPh>
    <rPh sb="29" eb="30">
      <t>カ</t>
    </rPh>
    <phoneticPr fontId="2"/>
  </si>
  <si>
    <r>
      <rPr>
        <sz val="10"/>
        <rFont val="ＭＳ Ｐゴシック"/>
        <family val="3"/>
        <charset val="128"/>
      </rPr>
      <t>[東邦HD]</t>
    </r>
    <r>
      <rPr>
        <sz val="10"/>
        <rFont val="Arial Narrow"/>
        <family val="2"/>
      </rPr>
      <t xml:space="preserve"> </t>
    </r>
    <r>
      <rPr>
        <sz val="10"/>
        <rFont val="ＭＳ Ｐゴシック"/>
        <family val="3"/>
        <charset val="128"/>
      </rPr>
      <t>東京証券取引所のプライム市場へ移行</t>
    </r>
    <rPh sb="7" eb="9">
      <t>トウキョウ</t>
    </rPh>
    <rPh sb="9" eb="11">
      <t>ショウケン</t>
    </rPh>
    <rPh sb="11" eb="13">
      <t>トリヒキ</t>
    </rPh>
    <rPh sb="13" eb="14">
      <t>ジョ</t>
    </rPh>
    <rPh sb="19" eb="21">
      <t>シジョウ</t>
    </rPh>
    <rPh sb="22" eb="24">
      <t>イコウ</t>
    </rPh>
    <phoneticPr fontId="2"/>
  </si>
  <si>
    <t>History</t>
    <phoneticPr fontId="2"/>
  </si>
  <si>
    <t>TOHO PHARMACEUTICAL CO., LTD. in Setagaya-ku, Tokyo is founded (capital was \ 300,000) to start pharmaceutical wholesales to hospitals as a pharmaceutical selling company.</t>
    <phoneticPr fontId="2"/>
  </si>
  <si>
    <t>TOHO PHARMACEUTICAL listed on the OTC (over-the-counter) market.</t>
    <phoneticPr fontId="2"/>
  </si>
  <si>
    <t>TOHO PHARMACEUTICAL listed on the Second Section of Tokyo Stock Exchange.</t>
    <phoneticPr fontId="2"/>
  </si>
  <si>
    <t>TOHO PHARMACEUTICAL listed on the First Section of Tokyo Stock Exchange.</t>
    <phoneticPr fontId="2"/>
  </si>
  <si>
    <t>HOKUYAKU Inc., VITAL-NET, INC., Nabelin Co.,Ltd., NAKAKITA Co.,ltd, KSK CO., LTD., ASTEM, Inc., IWABUCHI YAKUHIN Inc., OMWELL, Inc. and TOHO PHARMACEUTICAL decide to set up a Joint management company, HEREON Inc.</t>
    <phoneticPr fontId="2"/>
  </si>
  <si>
    <t>Tokai Toho is merged with TOHO PHARMACEUTICAL.</t>
    <phoneticPr fontId="2"/>
  </si>
  <si>
    <t>YAKUSHIN  is merged with Tsuruhara Yoshii to establish Kyushu Toho Co., Ltd.</t>
    <phoneticPr fontId="2"/>
  </si>
  <si>
    <t>Enters into business alliance with OHKI Co., Ltd. and KOKUBU.</t>
    <phoneticPr fontId="2"/>
  </si>
  <si>
    <t>TOHO PHARMACEUTICAL invested in Jointown Pharmaceutical Group Co., Ltd.</t>
    <phoneticPr fontId="2"/>
  </si>
  <si>
    <t xml:space="preserve">Honma Toho Co., Ltd. and KOYO Co., Ltd. becomes a wholly owned subsidiaries. </t>
    <phoneticPr fontId="2"/>
  </si>
  <si>
    <t>Yamaguchi Toho Co., Ltd. and Ogawa Toho Co., Ltd. becomes a wholly owned subsidiaries.</t>
    <phoneticPr fontId="2"/>
  </si>
  <si>
    <t xml:space="preserve">Sue Pharmaceutical Co., Ltd. and Ethos inc. becomes a wholly owned subsidiaries. </t>
    <phoneticPr fontId="2"/>
  </si>
  <si>
    <t xml:space="preserve">Nagaoka Pharmaceutical Co., Ltd. becomes a wholly owned subsidiary. </t>
    <phoneticPr fontId="2"/>
  </si>
  <si>
    <t>Shift to a pure holding company structure and change of the company name to TOHO HOLDINGS CO., LTD.</t>
    <phoneticPr fontId="2"/>
  </si>
  <si>
    <t xml:space="preserve">OMWELL becomes a wholly owned subsidiary. </t>
    <phoneticPr fontId="2"/>
  </si>
  <si>
    <t>SANUS is merged with OMWELL to establish SAYWELL Inc.</t>
    <phoneticPr fontId="2"/>
  </si>
  <si>
    <t>TOHO HOLDINGS has established Hubei Kyoso Pharmaceutical Co., Ltd.,(Joint venture company) with Jointown Pharmaceutical Group.</t>
    <phoneticPr fontId="2"/>
  </si>
  <si>
    <t>Okinawa Toho Co., Ltd. becomes a wholly owned subsidiary.</t>
    <phoneticPr fontId="2"/>
  </si>
  <si>
    <t>ASUCOME CO., LTD., is merged with Toho Pharmaceutical.</t>
    <phoneticPr fontId="2"/>
  </si>
  <si>
    <t>SHOUEI CO., LTD., is merged with Toho Pharmaceutical.</t>
    <phoneticPr fontId="2"/>
  </si>
  <si>
    <t>Ogawa Toho, Sue Pharmaceutical, Honma Toho and Yamaguchi Toho are merged with TOHO PHARMACEUTICAL.</t>
    <phoneticPr fontId="2"/>
  </si>
  <si>
    <t>The Reorganization of Dispensing Pharmacy Business Companies (Japan Pharmacy, Yotsuba, Mirai,  Pharma Square, Jus-Pharma and Nest are merged with PHARMA MIRAI).</t>
    <phoneticPr fontId="2"/>
  </si>
  <si>
    <t>Shift to an operating holding company structure.</t>
    <phoneticPr fontId="2"/>
  </si>
  <si>
    <t>Shift to a Company with Audit and Supervisory Committee.</t>
    <phoneticPr fontId="2"/>
  </si>
  <si>
    <t xml:space="preserve">Change of the company name from Yell Pharmaceutical Co., Ltd. to KYOSOMIRAI PHARMA CO., LTD. </t>
    <phoneticPr fontId="2"/>
  </si>
  <si>
    <t>Godo Toho Co., Ltd. is merged with TOHO PHARMACEUTICAL.</t>
    <phoneticPr fontId="2"/>
  </si>
  <si>
    <t>TOHO HOLDINGS listed to the Prime Market in Tokyo Stock Exchange.</t>
    <phoneticPr fontId="2"/>
  </si>
  <si>
    <t>21/3</t>
    <phoneticPr fontId="2"/>
  </si>
  <si>
    <r>
      <rPr>
        <sz val="9"/>
        <rFont val="ＭＳ Ｐゴシック"/>
        <family val="3"/>
        <charset val="128"/>
      </rPr>
      <t>※</t>
    </r>
    <r>
      <rPr>
        <sz val="9"/>
        <rFont val="Arial Narrow"/>
        <family val="2"/>
      </rPr>
      <t>1</t>
    </r>
    <r>
      <rPr>
        <sz val="9"/>
        <rFont val="ＭＳ Ｐゴシック"/>
        <family val="3"/>
        <charset val="128"/>
      </rPr>
      <t>　非連結会社です。　</t>
    </r>
    <r>
      <rPr>
        <sz val="9"/>
        <rFont val="Arial Narrow"/>
        <family val="2"/>
      </rPr>
      <t xml:space="preserve"> *1 Un-consolidated companies</t>
    </r>
    <phoneticPr fontId="2"/>
  </si>
  <si>
    <t>21/3</t>
    <phoneticPr fontId="2"/>
  </si>
  <si>
    <t>22/3</t>
    <phoneticPr fontId="2"/>
  </si>
  <si>
    <t>構成比</t>
    <rPh sb="0" eb="3">
      <t>コウセイヒ</t>
    </rPh>
    <phoneticPr fontId="2"/>
  </si>
  <si>
    <t>（資産の部）</t>
    <phoneticPr fontId="2"/>
  </si>
  <si>
    <t>(Assets)</t>
    <phoneticPr fontId="2"/>
  </si>
  <si>
    <r>
      <rPr>
        <sz val="9"/>
        <rFont val="ＭＳ Ｐゴシック"/>
        <family val="3"/>
        <charset val="128"/>
      </rPr>
      <t>Ⅰ</t>
    </r>
    <r>
      <rPr>
        <sz val="9"/>
        <rFont val="Arial Narrow"/>
        <family val="2"/>
      </rPr>
      <t>.</t>
    </r>
    <r>
      <rPr>
        <sz val="9"/>
        <rFont val="ＭＳ Ｐゴシック"/>
        <family val="3"/>
        <charset val="128"/>
      </rPr>
      <t>流動資産</t>
    </r>
    <phoneticPr fontId="2"/>
  </si>
  <si>
    <t>Current assets</t>
    <phoneticPr fontId="2"/>
  </si>
  <si>
    <t>Cash and deposits</t>
    <phoneticPr fontId="2"/>
  </si>
  <si>
    <t>Notes and accounts
receivable-trade</t>
    <phoneticPr fontId="2"/>
  </si>
  <si>
    <r>
      <rPr>
        <sz val="9"/>
        <color theme="1"/>
        <rFont val="ＭＳ Ｐゴシック"/>
        <family val="3"/>
        <charset val="128"/>
      </rPr>
      <t>━</t>
    </r>
    <phoneticPr fontId="2"/>
  </si>
  <si>
    <t>Notes receivable-trade</t>
    <phoneticPr fontId="2"/>
  </si>
  <si>
    <t>━</t>
    <phoneticPr fontId="2"/>
  </si>
  <si>
    <t>━</t>
    <phoneticPr fontId="2"/>
  </si>
  <si>
    <t>Accounts receivable-trade</t>
    <phoneticPr fontId="2"/>
  </si>
  <si>
    <t>Merchandies and finished goods</t>
    <phoneticPr fontId="2"/>
  </si>
  <si>
    <t>Purchase rebates receivable</t>
    <phoneticPr fontId="2"/>
  </si>
  <si>
    <t>Others</t>
    <phoneticPr fontId="2"/>
  </si>
  <si>
    <r>
      <rPr>
        <sz val="9"/>
        <rFont val="ＭＳ Ｐゴシック"/>
        <family val="3"/>
        <charset val="128"/>
      </rPr>
      <t>貸倒引当金</t>
    </r>
  </si>
  <si>
    <t>Allowance for doubtful accounts</t>
    <phoneticPr fontId="2"/>
  </si>
  <si>
    <r>
      <rPr>
        <sz val="9"/>
        <rFont val="ＭＳ Ｐゴシック"/>
        <family val="3"/>
        <charset val="128"/>
      </rPr>
      <t>Ⅱ</t>
    </r>
    <r>
      <rPr>
        <sz val="9"/>
        <rFont val="Arial Narrow"/>
        <family val="2"/>
      </rPr>
      <t>.</t>
    </r>
    <r>
      <rPr>
        <sz val="9"/>
        <rFont val="ＭＳ Ｐゴシック"/>
        <family val="3"/>
        <charset val="128"/>
      </rPr>
      <t>固定資産</t>
    </r>
  </si>
  <si>
    <t>Non-current assets</t>
    <phoneticPr fontId="2"/>
  </si>
  <si>
    <t>Property, plant and equipment</t>
    <phoneticPr fontId="2"/>
  </si>
  <si>
    <t>Buildings and structures, net</t>
    <phoneticPr fontId="2"/>
  </si>
  <si>
    <t>Furniture and fixtures, net</t>
    <phoneticPr fontId="2"/>
  </si>
  <si>
    <t>Land</t>
    <phoneticPr fontId="2"/>
  </si>
  <si>
    <t>Construction in progress</t>
    <phoneticPr fontId="2"/>
  </si>
  <si>
    <t>Intangible assets</t>
    <phoneticPr fontId="2"/>
  </si>
  <si>
    <t>Investments and other assets</t>
    <phoneticPr fontId="2"/>
  </si>
  <si>
    <t>Investments securities</t>
    <phoneticPr fontId="2"/>
  </si>
  <si>
    <t>Others</t>
    <phoneticPr fontId="2"/>
  </si>
  <si>
    <r>
      <rPr>
        <sz val="9"/>
        <rFont val="ＭＳ Ｐゴシック"/>
        <family val="3"/>
        <charset val="128"/>
      </rPr>
      <t>資産合計</t>
    </r>
  </si>
  <si>
    <t>Total assets</t>
    <phoneticPr fontId="2"/>
  </si>
  <si>
    <r>
      <rPr>
        <sz val="9"/>
        <rFont val="ＭＳ Ｐゴシック"/>
        <family val="3"/>
        <charset val="128"/>
      </rPr>
      <t>（負債の部）</t>
    </r>
  </si>
  <si>
    <t>(Liabilities)</t>
    <phoneticPr fontId="2"/>
  </si>
  <si>
    <r>
      <rPr>
        <sz val="9"/>
        <rFont val="ＭＳ Ｐゴシック"/>
        <family val="3"/>
        <charset val="128"/>
      </rPr>
      <t>Ⅰ</t>
    </r>
    <r>
      <rPr>
        <sz val="9"/>
        <rFont val="Arial Narrow"/>
        <family val="2"/>
      </rPr>
      <t>.</t>
    </r>
    <r>
      <rPr>
        <sz val="9"/>
        <rFont val="ＭＳ Ｐゴシック"/>
        <family val="3"/>
        <charset val="128"/>
      </rPr>
      <t>流動負債</t>
    </r>
  </si>
  <si>
    <t>Current liabilities</t>
    <phoneticPr fontId="2"/>
  </si>
  <si>
    <t>Notes and accounts payable-trade</t>
    <phoneticPr fontId="2"/>
  </si>
  <si>
    <t>Short-term borrowings</t>
    <phoneticPr fontId="2"/>
  </si>
  <si>
    <t>Current portion of long-term borrowings</t>
    <phoneticPr fontId="2"/>
  </si>
  <si>
    <t>Income taxes payable</t>
    <phoneticPr fontId="2"/>
  </si>
  <si>
    <t>Provision for bonuses</t>
    <phoneticPr fontId="2"/>
  </si>
  <si>
    <r>
      <rPr>
        <sz val="9"/>
        <rFont val="ＭＳ Ｐゴシック"/>
        <family val="3"/>
        <charset val="128"/>
      </rPr>
      <t>Ⅱ</t>
    </r>
    <r>
      <rPr>
        <sz val="9"/>
        <rFont val="Arial Narrow"/>
        <family val="2"/>
      </rPr>
      <t>.</t>
    </r>
    <r>
      <rPr>
        <sz val="9"/>
        <rFont val="ＭＳ Ｐゴシック"/>
        <family val="3"/>
        <charset val="128"/>
      </rPr>
      <t>固定負債</t>
    </r>
  </si>
  <si>
    <t>Non-current liabilities</t>
    <phoneticPr fontId="2"/>
  </si>
  <si>
    <t>Bonds payable</t>
    <phoneticPr fontId="2"/>
  </si>
  <si>
    <t>Long-term borrowings</t>
    <phoneticPr fontId="2"/>
  </si>
  <si>
    <t>Deferred tax liabilities</t>
    <phoneticPr fontId="2"/>
  </si>
  <si>
    <t>Provision for loss on Antimonopoly Act</t>
    <phoneticPr fontId="2"/>
  </si>
  <si>
    <r>
      <rPr>
        <sz val="9"/>
        <rFont val="ＭＳ Ｐゴシック"/>
        <family val="3"/>
        <charset val="128"/>
      </rPr>
      <t>負債合計</t>
    </r>
  </si>
  <si>
    <t>Total liabilities</t>
    <phoneticPr fontId="2"/>
  </si>
  <si>
    <t>（純資産の部）</t>
    <rPh sb="1" eb="4">
      <t>ジュンシサン</t>
    </rPh>
    <rPh sb="5" eb="6">
      <t>ブ</t>
    </rPh>
    <phoneticPr fontId="2"/>
  </si>
  <si>
    <t>(Net assets)</t>
    <phoneticPr fontId="2"/>
  </si>
  <si>
    <t>Shareholder's equity</t>
    <phoneticPr fontId="2"/>
  </si>
  <si>
    <t>Share capital</t>
    <phoneticPr fontId="2"/>
  </si>
  <si>
    <t>Retained earnings</t>
    <phoneticPr fontId="2"/>
  </si>
  <si>
    <t>Treasury shares</t>
    <phoneticPr fontId="2"/>
  </si>
  <si>
    <r>
      <rPr>
        <sz val="9"/>
        <rFont val="ＭＳ Ｐゴシック"/>
        <family val="3"/>
        <charset val="128"/>
      </rPr>
      <t>Ⅱ</t>
    </r>
    <r>
      <rPr>
        <sz val="9"/>
        <rFont val="Arial Narrow"/>
        <family val="2"/>
      </rPr>
      <t>.</t>
    </r>
    <r>
      <rPr>
        <sz val="9"/>
        <rFont val="ＭＳ Ｐゴシック"/>
        <family val="3"/>
        <charset val="128"/>
      </rPr>
      <t>その他の包括利益累計額</t>
    </r>
    <phoneticPr fontId="2"/>
  </si>
  <si>
    <t>Accumulated other comprehensive income</t>
    <phoneticPr fontId="2"/>
  </si>
  <si>
    <t>Valuation difference on available-for-sale securities</t>
    <phoneticPr fontId="2"/>
  </si>
  <si>
    <t>　　　土地再評価差額金</t>
    <rPh sb="3" eb="5">
      <t>トチ</t>
    </rPh>
    <rPh sb="5" eb="8">
      <t>サイヒョウカ</t>
    </rPh>
    <rPh sb="8" eb="10">
      <t>サガク</t>
    </rPh>
    <rPh sb="10" eb="11">
      <t>キン</t>
    </rPh>
    <phoneticPr fontId="2"/>
  </si>
  <si>
    <t>Revaluation reserve for land</t>
    <phoneticPr fontId="2"/>
  </si>
  <si>
    <t>Share acquisition rights</t>
    <phoneticPr fontId="2"/>
  </si>
  <si>
    <r>
      <rPr>
        <sz val="9"/>
        <rFont val="ＭＳ Ｐゴシック"/>
        <family val="3"/>
        <charset val="128"/>
      </rPr>
      <t>Ⅳ</t>
    </r>
    <r>
      <rPr>
        <sz val="9"/>
        <rFont val="Arial Narrow"/>
        <family val="2"/>
      </rPr>
      <t>.</t>
    </r>
    <r>
      <rPr>
        <sz val="9"/>
        <rFont val="ＭＳ Ｐゴシック"/>
        <family val="3"/>
        <charset val="128"/>
      </rPr>
      <t>非支配株主持分</t>
    </r>
    <phoneticPr fontId="2"/>
  </si>
  <si>
    <t>Non-controlling interests</t>
    <phoneticPr fontId="2"/>
  </si>
  <si>
    <t>Total net assets</t>
    <phoneticPr fontId="2"/>
  </si>
  <si>
    <t>Total liabilities and net assets</t>
    <phoneticPr fontId="2"/>
  </si>
  <si>
    <r>
      <rPr>
        <sz val="9"/>
        <rFont val="ＭＳ Ｐゴシック"/>
        <family val="3"/>
        <charset val="128"/>
      </rPr>
      <t>（百万円</t>
    </r>
    <r>
      <rPr>
        <sz val="9"/>
        <rFont val="Arial Narrow"/>
        <family val="2"/>
      </rPr>
      <t>/million yen</t>
    </r>
    <r>
      <rPr>
        <sz val="9"/>
        <rFont val="ＭＳ Ｐゴシック"/>
        <family val="3"/>
        <charset val="128"/>
      </rPr>
      <t>）</t>
    </r>
    <r>
      <rPr>
        <sz val="9"/>
        <rFont val="Arial Narrow"/>
        <family val="2"/>
      </rPr>
      <t xml:space="preserve"> </t>
    </r>
    <phoneticPr fontId="2"/>
  </si>
  <si>
    <t>21/3</t>
    <phoneticPr fontId="2"/>
  </si>
  <si>
    <t>22/3</t>
    <phoneticPr fontId="2"/>
  </si>
  <si>
    <r>
      <rPr>
        <sz val="9"/>
        <rFont val="ＭＳ Ｐゴシック"/>
        <family val="3"/>
        <charset val="128"/>
      </rPr>
      <t>Ⅰ</t>
    </r>
    <r>
      <rPr>
        <sz val="9"/>
        <rFont val="Arial Narrow"/>
        <family val="2"/>
      </rPr>
      <t>.</t>
    </r>
    <r>
      <rPr>
        <sz val="9"/>
        <rFont val="ＭＳ Ｐゴシック"/>
        <family val="3"/>
        <charset val="128"/>
      </rPr>
      <t>売上高</t>
    </r>
  </si>
  <si>
    <t>Net sales</t>
    <phoneticPr fontId="2"/>
  </si>
  <si>
    <r>
      <rPr>
        <sz val="9"/>
        <rFont val="ＭＳ Ｐゴシック"/>
        <family val="3"/>
        <charset val="128"/>
      </rPr>
      <t>Ⅱ</t>
    </r>
    <r>
      <rPr>
        <sz val="9"/>
        <rFont val="Arial Narrow"/>
        <family val="2"/>
      </rPr>
      <t>.</t>
    </r>
    <r>
      <rPr>
        <sz val="9"/>
        <rFont val="ＭＳ Ｐゴシック"/>
        <family val="3"/>
        <charset val="128"/>
      </rPr>
      <t>売上原価</t>
    </r>
  </si>
  <si>
    <t>Cost of sales</t>
    <phoneticPr fontId="2"/>
  </si>
  <si>
    <t>売上総利益</t>
    <rPh sb="0" eb="2">
      <t>ウリアゲ</t>
    </rPh>
    <phoneticPr fontId="2"/>
  </si>
  <si>
    <t>Gross profit</t>
    <phoneticPr fontId="2"/>
  </si>
  <si>
    <r>
      <rPr>
        <sz val="9"/>
        <rFont val="ＭＳ Ｐゴシック"/>
        <family val="3"/>
        <charset val="128"/>
      </rPr>
      <t>Ⅲ</t>
    </r>
    <r>
      <rPr>
        <sz val="9"/>
        <rFont val="Arial Narrow"/>
        <family val="2"/>
      </rPr>
      <t>.</t>
    </r>
    <r>
      <rPr>
        <sz val="9"/>
        <rFont val="ＭＳ Ｐゴシック"/>
        <family val="3"/>
        <charset val="128"/>
      </rPr>
      <t>販売費及び一般管理費</t>
    </r>
    <phoneticPr fontId="2"/>
  </si>
  <si>
    <t>Selling, general and administrative expenses</t>
    <phoneticPr fontId="2"/>
  </si>
  <si>
    <t>Remuneration, salaries and allowances for directors (and other officers)</t>
    <phoneticPr fontId="2"/>
  </si>
  <si>
    <t>Provision for bonuses</t>
    <phoneticPr fontId="2"/>
  </si>
  <si>
    <t>Welfare expenses</t>
    <phoneticPr fontId="2"/>
  </si>
  <si>
    <t>Depreciantion</t>
    <phoneticPr fontId="2"/>
  </si>
  <si>
    <t>Amortization of goodwill</t>
    <phoneticPr fontId="2"/>
  </si>
  <si>
    <t>Rent expenses</t>
    <phoneticPr fontId="2"/>
  </si>
  <si>
    <t>Others</t>
    <phoneticPr fontId="2"/>
  </si>
  <si>
    <r>
      <rPr>
        <sz val="9"/>
        <rFont val="ＭＳ Ｐゴシック"/>
        <family val="3"/>
        <charset val="128"/>
      </rPr>
      <t>営業利益</t>
    </r>
  </si>
  <si>
    <t>Operating profit</t>
    <phoneticPr fontId="2"/>
  </si>
  <si>
    <r>
      <rPr>
        <sz val="9"/>
        <rFont val="ＭＳ Ｐゴシック"/>
        <family val="3"/>
        <charset val="128"/>
      </rPr>
      <t>Ⅳ</t>
    </r>
    <r>
      <rPr>
        <sz val="9"/>
        <rFont val="Arial Narrow"/>
        <family val="2"/>
      </rPr>
      <t>.</t>
    </r>
    <r>
      <rPr>
        <sz val="9"/>
        <rFont val="ＭＳ Ｐゴシック"/>
        <family val="3"/>
        <charset val="128"/>
      </rPr>
      <t>営業外収益</t>
    </r>
    <phoneticPr fontId="2"/>
  </si>
  <si>
    <t>Non-operating income</t>
    <phoneticPr fontId="2"/>
  </si>
  <si>
    <t>Interest income</t>
    <phoneticPr fontId="2"/>
  </si>
  <si>
    <t>Dividends income</t>
    <phoneticPr fontId="2"/>
  </si>
  <si>
    <t>Commission income</t>
    <phoneticPr fontId="2"/>
  </si>
  <si>
    <t>Rental income from real estate</t>
    <phoneticPr fontId="2"/>
  </si>
  <si>
    <t>Share of profit of entities accounted for using equity method</t>
    <phoneticPr fontId="2"/>
  </si>
  <si>
    <r>
      <rPr>
        <sz val="9"/>
        <rFont val="ＭＳ Ｐゴシック"/>
        <family val="3"/>
        <charset val="128"/>
      </rPr>
      <t>Ⅴ</t>
    </r>
    <r>
      <rPr>
        <sz val="9"/>
        <rFont val="Arial Narrow"/>
        <family val="2"/>
      </rPr>
      <t>.</t>
    </r>
    <r>
      <rPr>
        <sz val="9"/>
        <rFont val="ＭＳ Ｐゴシック"/>
        <family val="3"/>
        <charset val="128"/>
      </rPr>
      <t>営業外費用</t>
    </r>
    <phoneticPr fontId="2"/>
  </si>
  <si>
    <t>Non-operating expenses</t>
    <phoneticPr fontId="2"/>
  </si>
  <si>
    <t>Interest expenses</t>
    <phoneticPr fontId="2"/>
  </si>
  <si>
    <r>
      <rPr>
        <sz val="9"/>
        <rFont val="ＭＳ Ｐゴシック"/>
        <family val="3"/>
        <charset val="128"/>
      </rPr>
      <t>経常利益</t>
    </r>
  </si>
  <si>
    <t>Ordinary profit</t>
    <phoneticPr fontId="2"/>
  </si>
  <si>
    <r>
      <rPr>
        <sz val="9"/>
        <rFont val="ＭＳ Ｐゴシック"/>
        <family val="3"/>
        <charset val="128"/>
      </rPr>
      <t>Ⅵ</t>
    </r>
    <r>
      <rPr>
        <sz val="9"/>
        <rFont val="Arial Narrow"/>
        <family val="2"/>
      </rPr>
      <t>.</t>
    </r>
    <r>
      <rPr>
        <sz val="9"/>
        <rFont val="ＭＳ Ｐゴシック"/>
        <family val="3"/>
        <charset val="128"/>
      </rPr>
      <t>特別利益</t>
    </r>
  </si>
  <si>
    <t>Extraordinary income</t>
    <phoneticPr fontId="2"/>
  </si>
  <si>
    <t>Gain on sales of non-current assets</t>
    <phoneticPr fontId="2"/>
  </si>
  <si>
    <t>Gain on sales of investment securities</t>
    <phoneticPr fontId="2"/>
  </si>
  <si>
    <r>
      <rPr>
        <sz val="9"/>
        <rFont val="ＭＳ Ｐゴシック"/>
        <family val="3"/>
        <charset val="128"/>
      </rPr>
      <t>Ⅶ</t>
    </r>
    <r>
      <rPr>
        <sz val="9"/>
        <rFont val="Arial Narrow"/>
        <family val="2"/>
      </rPr>
      <t>.</t>
    </r>
    <r>
      <rPr>
        <sz val="9"/>
        <rFont val="ＭＳ Ｐゴシック"/>
        <family val="3"/>
        <charset val="128"/>
      </rPr>
      <t>特別損失</t>
    </r>
  </si>
  <si>
    <t>Loss on disposal of non-current assets</t>
    <phoneticPr fontId="2"/>
  </si>
  <si>
    <t>Loss on valuation of investment securities</t>
    <phoneticPr fontId="2"/>
  </si>
  <si>
    <t>Loss on valuation of shares of subsidiaries and associates</t>
    <phoneticPr fontId="2"/>
  </si>
  <si>
    <t>Provision for loss on Antimonopoly Act</t>
    <phoneticPr fontId="2"/>
  </si>
  <si>
    <t>税金等調整前当期純利益</t>
    <phoneticPr fontId="2"/>
  </si>
  <si>
    <t>Profit before income taxes</t>
    <phoneticPr fontId="2"/>
  </si>
  <si>
    <t>法人税、住民税及び事業税</t>
    <phoneticPr fontId="2"/>
  </si>
  <si>
    <t>Income taxes-currents</t>
    <phoneticPr fontId="2"/>
  </si>
  <si>
    <t>法人税等調整額</t>
    <phoneticPr fontId="2"/>
  </si>
  <si>
    <t>Income taxes-deferred</t>
    <phoneticPr fontId="2"/>
  </si>
  <si>
    <r>
      <rPr>
        <sz val="9"/>
        <rFont val="ＭＳ Ｐゴシック"/>
        <family val="3"/>
        <charset val="128"/>
      </rPr>
      <t>当期純利益</t>
    </r>
    <rPh sb="0" eb="2">
      <t>トウキ</t>
    </rPh>
    <rPh sb="2" eb="5">
      <t>ジュンリエキ</t>
    </rPh>
    <phoneticPr fontId="2"/>
  </si>
  <si>
    <t>Net profit</t>
    <phoneticPr fontId="2"/>
  </si>
  <si>
    <r>
      <rPr>
        <sz val="9"/>
        <rFont val="ＭＳ Ｐゴシック"/>
        <family val="3"/>
        <charset val="128"/>
      </rPr>
      <t>非支配株主に帰属する当期純利益</t>
    </r>
    <r>
      <rPr>
        <sz val="9"/>
        <rFont val="Arial Narrow"/>
        <family val="2"/>
      </rPr>
      <t xml:space="preserve"> </t>
    </r>
    <phoneticPr fontId="2"/>
  </si>
  <si>
    <t>Profit attributable to non-controlling interests</t>
    <phoneticPr fontId="2"/>
  </si>
  <si>
    <t>親会社株主に帰属する当期純利益</t>
    <rPh sb="0" eb="1">
      <t>オヤ</t>
    </rPh>
    <rPh sb="1" eb="3">
      <t>カイシャ</t>
    </rPh>
    <rPh sb="3" eb="5">
      <t>カブヌシ</t>
    </rPh>
    <rPh sb="6" eb="8">
      <t>キゾク</t>
    </rPh>
    <rPh sb="10" eb="12">
      <t>トウキ</t>
    </rPh>
    <rPh sb="12" eb="15">
      <t>ジュンリエキ</t>
    </rPh>
    <phoneticPr fontId="2"/>
  </si>
  <si>
    <t>Profit attributable to
owners of parent</t>
    <phoneticPr fontId="2"/>
  </si>
  <si>
    <r>
      <rPr>
        <sz val="9"/>
        <rFont val="ＭＳ Ｐゴシック"/>
        <family val="3"/>
        <charset val="128"/>
      </rPr>
      <t>（百万円</t>
    </r>
    <r>
      <rPr>
        <sz val="9"/>
        <rFont val="Arial Narrow"/>
        <family val="2"/>
      </rPr>
      <t>/million yen</t>
    </r>
    <r>
      <rPr>
        <sz val="9"/>
        <rFont val="ＭＳ Ｐゴシック"/>
        <family val="3"/>
        <charset val="128"/>
      </rPr>
      <t>）</t>
    </r>
    <r>
      <rPr>
        <sz val="9"/>
        <rFont val="Arial Narrow"/>
        <family val="2"/>
      </rPr>
      <t xml:space="preserve"> </t>
    </r>
    <phoneticPr fontId="2"/>
  </si>
  <si>
    <t xml:space="preserve"> </t>
    <phoneticPr fontId="2"/>
  </si>
  <si>
    <t>21/3</t>
    <phoneticPr fontId="2"/>
  </si>
  <si>
    <t>22/3</t>
    <phoneticPr fontId="2"/>
  </si>
  <si>
    <t>Cash flows from operating activities</t>
    <phoneticPr fontId="2"/>
  </si>
  <si>
    <t>税金等調整前当期純利益</t>
    <rPh sb="0" eb="3">
      <t>ゼイキンナド</t>
    </rPh>
    <rPh sb="3" eb="5">
      <t>チョウセイ</t>
    </rPh>
    <rPh sb="5" eb="6">
      <t>マエ</t>
    </rPh>
    <rPh sb="6" eb="8">
      <t>トウキ</t>
    </rPh>
    <rPh sb="8" eb="11">
      <t>ジュンリエキ</t>
    </rPh>
    <phoneticPr fontId="2"/>
  </si>
  <si>
    <t>Profit before income taxes</t>
    <phoneticPr fontId="2"/>
  </si>
  <si>
    <t>減価償却費</t>
    <rPh sb="0" eb="2">
      <t>ゲンカ</t>
    </rPh>
    <rPh sb="2" eb="4">
      <t>ショウキャク</t>
    </rPh>
    <rPh sb="4" eb="5">
      <t>ヒ</t>
    </rPh>
    <phoneticPr fontId="2"/>
  </si>
  <si>
    <t>減損損失</t>
    <rPh sb="0" eb="2">
      <t>ゲンソン</t>
    </rPh>
    <rPh sb="2" eb="4">
      <t>ソンシツ</t>
    </rPh>
    <phoneticPr fontId="2"/>
  </si>
  <si>
    <t>Impairment losses</t>
    <phoneticPr fontId="2"/>
  </si>
  <si>
    <t>のれん償却額</t>
    <rPh sb="3" eb="5">
      <t>ショウキャク</t>
    </rPh>
    <rPh sb="5" eb="6">
      <t>ガク</t>
    </rPh>
    <phoneticPr fontId="2"/>
  </si>
  <si>
    <t>Amortization of goodwill</t>
    <phoneticPr fontId="2"/>
  </si>
  <si>
    <t>Increase (decrease) in allowance for doubtful accounts</t>
    <phoneticPr fontId="2"/>
  </si>
  <si>
    <t>受取利息及び受取配当金</t>
    <rPh sb="0" eb="2">
      <t>ウケトリ</t>
    </rPh>
    <rPh sb="2" eb="4">
      <t>リソク</t>
    </rPh>
    <rPh sb="4" eb="5">
      <t>オヨ</t>
    </rPh>
    <rPh sb="6" eb="8">
      <t>ウケト</t>
    </rPh>
    <rPh sb="8" eb="11">
      <t>ハイトウキン</t>
    </rPh>
    <phoneticPr fontId="2"/>
  </si>
  <si>
    <t>Interest and dividend income</t>
    <phoneticPr fontId="2"/>
  </si>
  <si>
    <t>Loss (gain) on sale and retirement of non-current assets</t>
    <phoneticPr fontId="2"/>
  </si>
  <si>
    <t>Loss (gain) on sale and valuation of investment securities</t>
    <phoneticPr fontId="2"/>
  </si>
  <si>
    <t>Decrease (increase) in trade receivables</t>
    <phoneticPr fontId="2"/>
  </si>
  <si>
    <t>Increase (decrease) in trade payables</t>
    <phoneticPr fontId="2"/>
  </si>
  <si>
    <t>Increase (decrease) in accrued consumption taxes</t>
    <phoneticPr fontId="2"/>
  </si>
  <si>
    <t>その他の営業活動によるキャッシュフロー</t>
    <rPh sb="2" eb="3">
      <t>タ</t>
    </rPh>
    <rPh sb="4" eb="6">
      <t>エイギョウ</t>
    </rPh>
    <rPh sb="6" eb="8">
      <t>カツドウ</t>
    </rPh>
    <phoneticPr fontId="2"/>
  </si>
  <si>
    <t>Other cash flows from operating activities</t>
    <phoneticPr fontId="2"/>
  </si>
  <si>
    <t>subtotal</t>
    <phoneticPr fontId="2"/>
  </si>
  <si>
    <t>Interest and dividends received</t>
    <phoneticPr fontId="2"/>
  </si>
  <si>
    <t>利息の支払額</t>
    <rPh sb="0" eb="2">
      <t>リソク</t>
    </rPh>
    <rPh sb="3" eb="5">
      <t>シハライ</t>
    </rPh>
    <rPh sb="5" eb="6">
      <t>ガク</t>
    </rPh>
    <phoneticPr fontId="2"/>
  </si>
  <si>
    <t>Interest paid</t>
    <phoneticPr fontId="2"/>
  </si>
  <si>
    <t>法人税等の支払額</t>
    <rPh sb="0" eb="3">
      <t>ホウジンゼイ</t>
    </rPh>
    <rPh sb="3" eb="4">
      <t>トウ</t>
    </rPh>
    <rPh sb="5" eb="7">
      <t>シハライ</t>
    </rPh>
    <rPh sb="7" eb="8">
      <t>ガク</t>
    </rPh>
    <phoneticPr fontId="2"/>
  </si>
  <si>
    <t>Income taxes paid</t>
    <phoneticPr fontId="2"/>
  </si>
  <si>
    <t>Others</t>
    <phoneticPr fontId="2"/>
  </si>
  <si>
    <t>営業活動によるキャッシュフロー</t>
    <rPh sb="0" eb="2">
      <t>エイギョウ</t>
    </rPh>
    <rPh sb="2" eb="4">
      <t>カツドウ</t>
    </rPh>
    <phoneticPr fontId="2"/>
  </si>
  <si>
    <t>Cash flows from operating activities</t>
    <phoneticPr fontId="2"/>
  </si>
  <si>
    <t>Cash flows from investing activities</t>
    <phoneticPr fontId="2"/>
  </si>
  <si>
    <t>定期預金の預入による支出</t>
    <rPh sb="0" eb="2">
      <t>テイキ</t>
    </rPh>
    <rPh sb="2" eb="4">
      <t>ヨキン</t>
    </rPh>
    <rPh sb="5" eb="6">
      <t>アズ</t>
    </rPh>
    <rPh sb="6" eb="7">
      <t>イ</t>
    </rPh>
    <rPh sb="10" eb="12">
      <t>シシュツ</t>
    </rPh>
    <phoneticPr fontId="2"/>
  </si>
  <si>
    <t>Payments into time deposits</t>
    <phoneticPr fontId="2"/>
  </si>
  <si>
    <t>定期預金の払戻による収入</t>
    <rPh sb="0" eb="2">
      <t>テイキ</t>
    </rPh>
    <rPh sb="2" eb="4">
      <t>ヨキン</t>
    </rPh>
    <rPh sb="5" eb="7">
      <t>ハライモドシ</t>
    </rPh>
    <rPh sb="10" eb="12">
      <t>シュウニュウ</t>
    </rPh>
    <phoneticPr fontId="2"/>
  </si>
  <si>
    <t>Proceeds from withdrawal of time deposits</t>
    <phoneticPr fontId="2"/>
  </si>
  <si>
    <t>有形固定資産の取得による支出</t>
    <rPh sb="0" eb="2">
      <t>ユウケイ</t>
    </rPh>
    <rPh sb="2" eb="4">
      <t>コテイ</t>
    </rPh>
    <rPh sb="4" eb="6">
      <t>シサン</t>
    </rPh>
    <rPh sb="7" eb="9">
      <t>シュトク</t>
    </rPh>
    <rPh sb="12" eb="14">
      <t>シシュツ</t>
    </rPh>
    <phoneticPr fontId="2"/>
  </si>
  <si>
    <t>Purchase of property, plant and equipment</t>
    <phoneticPr fontId="2"/>
  </si>
  <si>
    <t>有形固定資産の売却による収入</t>
    <rPh sb="0" eb="2">
      <t>ユウケイ</t>
    </rPh>
    <rPh sb="2" eb="4">
      <t>コテイ</t>
    </rPh>
    <rPh sb="4" eb="6">
      <t>シサン</t>
    </rPh>
    <rPh sb="7" eb="9">
      <t>バイキャク</t>
    </rPh>
    <rPh sb="12" eb="14">
      <t>シュウニュウ</t>
    </rPh>
    <phoneticPr fontId="2"/>
  </si>
  <si>
    <t>無形固定資産の取得による支出</t>
    <rPh sb="0" eb="2">
      <t>ムケイ</t>
    </rPh>
    <rPh sb="2" eb="4">
      <t>コテイ</t>
    </rPh>
    <rPh sb="4" eb="6">
      <t>シサン</t>
    </rPh>
    <rPh sb="7" eb="9">
      <t>シュトク</t>
    </rPh>
    <rPh sb="12" eb="14">
      <t>シシュツ</t>
    </rPh>
    <phoneticPr fontId="2"/>
  </si>
  <si>
    <t>無形固定資産の売却による収入</t>
    <rPh sb="0" eb="2">
      <t>ムケイ</t>
    </rPh>
    <rPh sb="2" eb="4">
      <t>コテイ</t>
    </rPh>
    <rPh sb="4" eb="6">
      <t>シサン</t>
    </rPh>
    <rPh sb="7" eb="9">
      <t>バイキャク</t>
    </rPh>
    <rPh sb="12" eb="14">
      <t>シュウニュウ</t>
    </rPh>
    <phoneticPr fontId="2"/>
  </si>
  <si>
    <t>Proceeds from sale of intangible assets</t>
    <phoneticPr fontId="2"/>
  </si>
  <si>
    <t>━</t>
    <phoneticPr fontId="2"/>
  </si>
  <si>
    <t>投資有価証券の取得による支出</t>
    <rPh sb="0" eb="2">
      <t>トウシ</t>
    </rPh>
    <rPh sb="2" eb="4">
      <t>ユウカ</t>
    </rPh>
    <rPh sb="4" eb="6">
      <t>ショウケン</t>
    </rPh>
    <rPh sb="7" eb="9">
      <t>シュトク</t>
    </rPh>
    <rPh sb="12" eb="14">
      <t>シシュツ</t>
    </rPh>
    <phoneticPr fontId="2"/>
  </si>
  <si>
    <t>Purchase of investment securities</t>
    <phoneticPr fontId="2"/>
  </si>
  <si>
    <r>
      <rPr>
        <sz val="7.5"/>
        <rFont val="ＭＳ Ｐゴシック"/>
        <family val="3"/>
        <charset val="128"/>
      </rPr>
      <t>　</t>
    </r>
    <phoneticPr fontId="2"/>
  </si>
  <si>
    <t>Proceeds from sale and redemption of investment securities</t>
    <phoneticPr fontId="2"/>
  </si>
  <si>
    <t>関係会社株式の取得による支出</t>
    <rPh sb="0" eb="2">
      <t>カンケイ</t>
    </rPh>
    <rPh sb="2" eb="4">
      <t>ガイシャ</t>
    </rPh>
    <rPh sb="4" eb="6">
      <t>カブシキ</t>
    </rPh>
    <rPh sb="7" eb="9">
      <t>シュトク</t>
    </rPh>
    <rPh sb="12" eb="14">
      <t>シシュツ</t>
    </rPh>
    <phoneticPr fontId="2"/>
  </si>
  <si>
    <t>Purchase of shares of subsidiaries and associates</t>
    <phoneticPr fontId="2"/>
  </si>
  <si>
    <t>関係会社株式の売却による収入</t>
    <rPh sb="0" eb="2">
      <t>カンケイ</t>
    </rPh>
    <rPh sb="2" eb="4">
      <t>ガイシャ</t>
    </rPh>
    <rPh sb="4" eb="6">
      <t>カブシキ</t>
    </rPh>
    <rPh sb="7" eb="9">
      <t>バイキャク</t>
    </rPh>
    <rPh sb="12" eb="14">
      <t>シュウニュウ</t>
    </rPh>
    <phoneticPr fontId="2"/>
  </si>
  <si>
    <t>Proceeds from sale of shares of subsidiaries and associates</t>
    <phoneticPr fontId="2"/>
  </si>
  <si>
    <r>
      <rPr>
        <sz val="9"/>
        <rFont val="ＭＳ Ｐゴシック"/>
        <family val="3"/>
        <charset val="128"/>
      </rPr>
      <t>━</t>
    </r>
    <phoneticPr fontId="2"/>
  </si>
  <si>
    <r>
      <rPr>
        <sz val="9"/>
        <rFont val="ＭＳ Ｐゴシック"/>
        <family val="3"/>
        <charset val="128"/>
      </rPr>
      <t>━</t>
    </r>
    <phoneticPr fontId="2"/>
  </si>
  <si>
    <t>Loan advances</t>
    <phoneticPr fontId="2"/>
  </si>
  <si>
    <t>貸付金の回収による収入</t>
    <rPh sb="0" eb="2">
      <t>カシツケ</t>
    </rPh>
    <rPh sb="2" eb="3">
      <t>キン</t>
    </rPh>
    <rPh sb="4" eb="6">
      <t>カイシュウ</t>
    </rPh>
    <rPh sb="9" eb="11">
      <t>シュウニュウ</t>
    </rPh>
    <phoneticPr fontId="2"/>
  </si>
  <si>
    <t>Proceeds from collection of loans receivable</t>
    <phoneticPr fontId="2"/>
  </si>
  <si>
    <t>Other cash flows from investing activities</t>
    <phoneticPr fontId="2"/>
  </si>
  <si>
    <t>Cash flows from investing activities</t>
    <phoneticPr fontId="2"/>
  </si>
  <si>
    <t>Cash flows from financing activities</t>
    <phoneticPr fontId="2"/>
  </si>
  <si>
    <t>Net increase (decrease) in short-term borrowings</t>
    <phoneticPr fontId="2"/>
  </si>
  <si>
    <t>長期借入れによる収入</t>
    <rPh sb="0" eb="2">
      <t>チョウキ</t>
    </rPh>
    <rPh sb="2" eb="3">
      <t>シャク</t>
    </rPh>
    <rPh sb="8" eb="10">
      <t>シュウニュウ</t>
    </rPh>
    <phoneticPr fontId="2"/>
  </si>
  <si>
    <t>Proceeds from long-term borrowings</t>
    <phoneticPr fontId="2"/>
  </si>
  <si>
    <r>
      <rPr>
        <sz val="9"/>
        <rFont val="ＭＳ Ｐゴシック"/>
        <family val="3"/>
        <charset val="128"/>
      </rPr>
      <t>━</t>
    </r>
  </si>
  <si>
    <t>長期借入金の返済による支出</t>
    <rPh sb="0" eb="2">
      <t>チョウキ</t>
    </rPh>
    <rPh sb="2" eb="4">
      <t>カリイレ</t>
    </rPh>
    <rPh sb="4" eb="5">
      <t>キン</t>
    </rPh>
    <rPh sb="6" eb="8">
      <t>ヘンサイ</t>
    </rPh>
    <rPh sb="11" eb="13">
      <t>シシュツ</t>
    </rPh>
    <phoneticPr fontId="2"/>
  </si>
  <si>
    <t>Repayments of long-term borrowings</t>
    <phoneticPr fontId="2"/>
  </si>
  <si>
    <t>Proceeds from issuance of bonds</t>
    <phoneticPr fontId="2"/>
  </si>
  <si>
    <t>自己株式の取得による支出</t>
    <rPh sb="0" eb="2">
      <t>ジコ</t>
    </rPh>
    <rPh sb="2" eb="4">
      <t>カブシキ</t>
    </rPh>
    <rPh sb="5" eb="7">
      <t>シュトク</t>
    </rPh>
    <rPh sb="10" eb="12">
      <t>シシュツ</t>
    </rPh>
    <phoneticPr fontId="2"/>
  </si>
  <si>
    <t>Purchase of treasury shares</t>
    <phoneticPr fontId="2"/>
  </si>
  <si>
    <t>配当金の支払額</t>
    <rPh sb="0" eb="3">
      <t>ハイトウキン</t>
    </rPh>
    <rPh sb="4" eb="6">
      <t>シハライ</t>
    </rPh>
    <rPh sb="6" eb="7">
      <t>ガク</t>
    </rPh>
    <phoneticPr fontId="2"/>
  </si>
  <si>
    <t>Dividends paid</t>
    <phoneticPr fontId="2"/>
  </si>
  <si>
    <t>Other cash flows from financing activities</t>
    <phoneticPr fontId="2"/>
  </si>
  <si>
    <t>Cash flows from financing activities</t>
    <phoneticPr fontId="2"/>
  </si>
  <si>
    <t>Net increase (decrease) in cash and cash equivalents</t>
    <phoneticPr fontId="2"/>
  </si>
  <si>
    <r>
      <rPr>
        <sz val="9"/>
        <rFont val="ＭＳ Ｐゴシック"/>
        <family val="3"/>
        <charset val="128"/>
      </rPr>
      <t>Ⅴ</t>
    </r>
    <r>
      <rPr>
        <sz val="9"/>
        <rFont val="Arial Narrow"/>
        <family val="2"/>
      </rPr>
      <t>.</t>
    </r>
    <r>
      <rPr>
        <sz val="9"/>
        <rFont val="ＭＳ Ｐゴシック"/>
        <family val="3"/>
        <charset val="128"/>
      </rPr>
      <t>現金及び現金同等物の期首残高</t>
    </r>
    <rPh sb="2" eb="4">
      <t>ゲンキン</t>
    </rPh>
    <rPh sb="4" eb="5">
      <t>オヨ</t>
    </rPh>
    <rPh sb="6" eb="8">
      <t>ゲンキン</t>
    </rPh>
    <rPh sb="8" eb="10">
      <t>ドウトウ</t>
    </rPh>
    <rPh sb="10" eb="11">
      <t>ブツ</t>
    </rPh>
    <rPh sb="12" eb="14">
      <t>キシュ</t>
    </rPh>
    <rPh sb="14" eb="16">
      <t>ザンダカ</t>
    </rPh>
    <phoneticPr fontId="2"/>
  </si>
  <si>
    <t>Cash and cash equivalents at beginning of period</t>
    <phoneticPr fontId="2"/>
  </si>
  <si>
    <t>Increase in cash and cash equivalents resulting from merger</t>
    <phoneticPr fontId="2"/>
  </si>
  <si>
    <r>
      <rPr>
        <sz val="9"/>
        <rFont val="ＭＳ Ｐゴシック"/>
        <family val="3"/>
        <charset val="128"/>
      </rPr>
      <t>━</t>
    </r>
    <phoneticPr fontId="2"/>
  </si>
  <si>
    <r>
      <rPr>
        <sz val="9"/>
        <rFont val="ＭＳ Ｐゴシック"/>
        <family val="3"/>
        <charset val="128"/>
      </rPr>
      <t>━</t>
    </r>
    <phoneticPr fontId="2"/>
  </si>
  <si>
    <r>
      <rPr>
        <sz val="9"/>
        <rFont val="ＭＳ Ｐゴシック"/>
        <family val="3"/>
        <charset val="128"/>
      </rPr>
      <t>Ⅶ</t>
    </r>
    <r>
      <rPr>
        <sz val="9"/>
        <rFont val="Arial Narrow"/>
        <family val="2"/>
      </rPr>
      <t>.</t>
    </r>
    <r>
      <rPr>
        <sz val="9"/>
        <rFont val="ＭＳ Ｐゴシック"/>
        <family val="3"/>
        <charset val="128"/>
      </rPr>
      <t>連結の範囲の変更に伴う現金及び現金同等物の増減額（△は減少）</t>
    </r>
    <phoneticPr fontId="2"/>
  </si>
  <si>
    <t>Increase (decrease) in cash and cash equivalents resulting from change in scope of consolidation</t>
    <phoneticPr fontId="2"/>
  </si>
  <si>
    <r>
      <rPr>
        <sz val="9"/>
        <rFont val="ＭＳ Ｐゴシック"/>
        <family val="3"/>
        <charset val="128"/>
      </rPr>
      <t>Ⅷ</t>
    </r>
    <r>
      <rPr>
        <sz val="9"/>
        <rFont val="Arial Narrow"/>
        <family val="2"/>
      </rPr>
      <t>.</t>
    </r>
    <r>
      <rPr>
        <sz val="9"/>
        <rFont val="ＭＳ Ｐゴシック"/>
        <family val="3"/>
        <charset val="128"/>
      </rPr>
      <t>現金及び現金同等物の期末残高</t>
    </r>
    <rPh sb="2" eb="4">
      <t>ゲンキン</t>
    </rPh>
    <rPh sb="4" eb="5">
      <t>オヨ</t>
    </rPh>
    <rPh sb="6" eb="8">
      <t>ゲンキン</t>
    </rPh>
    <rPh sb="8" eb="10">
      <t>ドウトウ</t>
    </rPh>
    <rPh sb="10" eb="11">
      <t>ブツ</t>
    </rPh>
    <rPh sb="12" eb="14">
      <t>キマツ</t>
    </rPh>
    <rPh sb="14" eb="16">
      <t>ザンダカ</t>
    </rPh>
    <phoneticPr fontId="2"/>
  </si>
  <si>
    <t>Cash and cash equivalents at end of period</t>
    <phoneticPr fontId="2"/>
  </si>
  <si>
    <r>
      <t>3.</t>
    </r>
    <r>
      <rPr>
        <b/>
        <sz val="10"/>
        <color indexed="9"/>
        <rFont val="ＭＳ Ｐゴシック"/>
        <family val="3"/>
        <charset val="128"/>
      </rPr>
      <t>主な経営指標等の推移｜</t>
    </r>
    <r>
      <rPr>
        <b/>
        <sz val="10"/>
        <color indexed="9"/>
        <rFont val="Arial Narrow"/>
        <family val="2"/>
      </rPr>
      <t>Main management indicator</t>
    </r>
    <rPh sb="2" eb="3">
      <t>オモ</t>
    </rPh>
    <rPh sb="4" eb="6">
      <t>ケイエイ</t>
    </rPh>
    <rPh sb="6" eb="8">
      <t>シヒョウ</t>
    </rPh>
    <rPh sb="8" eb="9">
      <t>トウ</t>
    </rPh>
    <rPh sb="10" eb="12">
      <t>スイイ</t>
    </rPh>
    <phoneticPr fontId="2"/>
  </si>
  <si>
    <r>
      <rPr>
        <b/>
        <sz val="10"/>
        <color indexed="9"/>
        <rFont val="ＭＳ Ｐゴシック"/>
        <family val="3"/>
        <charset val="128"/>
      </rPr>
      <t>売上高</t>
    </r>
  </si>
  <si>
    <r>
      <rPr>
        <sz val="10"/>
        <rFont val="ＭＳ Ｐゴシック"/>
        <family val="3"/>
        <charset val="128"/>
      </rPr>
      <t>北海道</t>
    </r>
  </si>
  <si>
    <t>Consolidated</t>
    <phoneticPr fontId="2"/>
  </si>
  <si>
    <r>
      <rPr>
        <sz val="10"/>
        <rFont val="ＭＳ Ｐゴシック"/>
        <family val="3"/>
        <charset val="128"/>
      </rPr>
      <t>東北</t>
    </r>
  </si>
  <si>
    <t>Kanto</t>
    <phoneticPr fontId="2"/>
  </si>
  <si>
    <r>
      <rPr>
        <sz val="10"/>
        <rFont val="ＭＳ Ｐゴシック"/>
        <family val="3"/>
        <charset val="128"/>
      </rPr>
      <t>首都圏</t>
    </r>
  </si>
  <si>
    <r>
      <rPr>
        <sz val="10"/>
        <rFont val="ＭＳ Ｐゴシック"/>
        <family val="3"/>
        <charset val="128"/>
      </rPr>
      <t>中部</t>
    </r>
    <rPh sb="0" eb="2">
      <t>チュウブ</t>
    </rPh>
    <phoneticPr fontId="2"/>
  </si>
  <si>
    <r>
      <rPr>
        <sz val="10"/>
        <rFont val="ＭＳ Ｐゴシック"/>
        <family val="3"/>
        <charset val="128"/>
      </rPr>
      <t>近畿</t>
    </r>
    <rPh sb="0" eb="2">
      <t>キンキ</t>
    </rPh>
    <phoneticPr fontId="2"/>
  </si>
  <si>
    <r>
      <rPr>
        <sz val="10"/>
        <rFont val="ＭＳ Ｐゴシック"/>
        <family val="3"/>
        <charset val="128"/>
      </rPr>
      <t>中国</t>
    </r>
    <rPh sb="0" eb="2">
      <t>チュウゴク</t>
    </rPh>
    <phoneticPr fontId="2"/>
  </si>
  <si>
    <t>Chugoku</t>
    <phoneticPr fontId="2"/>
  </si>
  <si>
    <r>
      <rPr>
        <sz val="10"/>
        <rFont val="ＭＳ Ｐゴシック"/>
        <family val="3"/>
        <charset val="128"/>
      </rPr>
      <t>四国</t>
    </r>
    <rPh sb="0" eb="2">
      <t>シコク</t>
    </rPh>
    <phoneticPr fontId="2"/>
  </si>
  <si>
    <r>
      <rPr>
        <sz val="10"/>
        <rFont val="ＭＳ Ｐゴシック"/>
        <family val="3"/>
        <charset val="128"/>
      </rPr>
      <t>九州</t>
    </r>
    <rPh sb="0" eb="2">
      <t>キュウシュウ</t>
    </rPh>
    <phoneticPr fontId="2"/>
  </si>
  <si>
    <t>Consolidated</t>
    <phoneticPr fontId="2"/>
  </si>
  <si>
    <t>Kinki</t>
    <phoneticPr fontId="2"/>
  </si>
  <si>
    <r>
      <rPr>
        <sz val="10"/>
        <rFont val="ＭＳ Ｐゴシック"/>
        <family val="3"/>
        <charset val="128"/>
      </rPr>
      <t>（百万円</t>
    </r>
    <r>
      <rPr>
        <sz val="10"/>
        <rFont val="Arial Narrow"/>
        <family val="2"/>
      </rPr>
      <t>/million yen</t>
    </r>
    <r>
      <rPr>
        <sz val="10"/>
        <rFont val="ＭＳ Ｐゴシック"/>
        <family val="3"/>
        <charset val="128"/>
      </rPr>
      <t>）</t>
    </r>
    <r>
      <rPr>
        <sz val="10"/>
        <rFont val="Arial Narrow"/>
        <family val="2"/>
      </rPr>
      <t xml:space="preserve"> </t>
    </r>
    <phoneticPr fontId="2"/>
  </si>
  <si>
    <t>Hokkaido</t>
    <phoneticPr fontId="2"/>
  </si>
  <si>
    <t>Share</t>
    <phoneticPr fontId="2"/>
  </si>
  <si>
    <t>Tohoku</t>
    <phoneticPr fontId="2"/>
  </si>
  <si>
    <r>
      <rPr>
        <sz val="10"/>
        <rFont val="ＭＳ Ｐゴシック"/>
        <family val="3"/>
        <charset val="128"/>
      </rPr>
      <t>関東</t>
    </r>
    <phoneticPr fontId="2"/>
  </si>
  <si>
    <t>Capital area</t>
    <phoneticPr fontId="2"/>
  </si>
  <si>
    <t>Chubu</t>
    <phoneticPr fontId="2"/>
  </si>
  <si>
    <t>Consolidated</t>
    <phoneticPr fontId="2"/>
  </si>
  <si>
    <t>Shikoku</t>
    <phoneticPr fontId="2"/>
  </si>
  <si>
    <t>Kyushu</t>
    <phoneticPr fontId="2"/>
  </si>
  <si>
    <t>Total</t>
    <phoneticPr fontId="2"/>
  </si>
  <si>
    <t>23/3</t>
    <phoneticPr fontId="2"/>
  </si>
  <si>
    <r>
      <t>（</t>
    </r>
    <r>
      <rPr>
        <sz val="10"/>
        <rFont val="Arial Narrow"/>
        <family val="2"/>
      </rPr>
      <t>2</t>
    </r>
    <r>
      <rPr>
        <sz val="10"/>
        <rFont val="ＭＳ Ｐゴシック"/>
        <family val="3"/>
        <charset val="128"/>
      </rPr>
      <t>）エリア別売上高の状況｜</t>
    </r>
    <r>
      <rPr>
        <sz val="10"/>
        <rFont val="Arial Narrow"/>
        <family val="2"/>
      </rPr>
      <t>Net sales of pharmceutical businesses by region</t>
    </r>
    <phoneticPr fontId="2"/>
  </si>
  <si>
    <t>Others</t>
    <phoneticPr fontId="2"/>
  </si>
  <si>
    <t>21/3</t>
  </si>
  <si>
    <t>22/3</t>
  </si>
  <si>
    <t>Others</t>
    <phoneticPr fontId="2"/>
  </si>
  <si>
    <t>Others</t>
    <phoneticPr fontId="2"/>
  </si>
  <si>
    <t>Extraordinary losses</t>
    <phoneticPr fontId="2"/>
  </si>
  <si>
    <r>
      <t>4.</t>
    </r>
    <r>
      <rPr>
        <b/>
        <sz val="10"/>
        <color indexed="9"/>
        <rFont val="ＭＳ Ｐゴシック"/>
        <family val="3"/>
        <charset val="128"/>
      </rPr>
      <t>医薬品卸売事業</t>
    </r>
    <r>
      <rPr>
        <b/>
        <sz val="10"/>
        <color indexed="9"/>
        <rFont val="Arial Narrow"/>
        <family val="2"/>
      </rPr>
      <t xml:space="preserve"> / Pharmaceutical wholesaling business</t>
    </r>
    <rPh sb="2" eb="5">
      <t>イヤクヒン</t>
    </rPh>
    <rPh sb="5" eb="7">
      <t>オロシウリ</t>
    </rPh>
    <rPh sb="7" eb="9">
      <t>ジギョウ</t>
    </rPh>
    <phoneticPr fontId="2"/>
  </si>
  <si>
    <r>
      <t>7.</t>
    </r>
    <r>
      <rPr>
        <b/>
        <sz val="10"/>
        <color indexed="9"/>
        <rFont val="ＭＳ Ｐゴシック"/>
        <family val="3"/>
        <charset val="128"/>
      </rPr>
      <t>その他の経営指標｜</t>
    </r>
    <r>
      <rPr>
        <b/>
        <sz val="10"/>
        <color indexed="9"/>
        <rFont val="Arial Narrow"/>
        <family val="2"/>
      </rPr>
      <t>Other financial data</t>
    </r>
    <rPh sb="4" eb="5">
      <t>タ</t>
    </rPh>
    <rPh sb="6" eb="8">
      <t>ケイエイ</t>
    </rPh>
    <rPh sb="8" eb="10">
      <t>シヒョウ</t>
    </rPh>
    <phoneticPr fontId="2"/>
  </si>
  <si>
    <r>
      <t>8.</t>
    </r>
    <r>
      <rPr>
        <b/>
        <sz val="10"/>
        <color indexed="9"/>
        <rFont val="ＭＳ Ｐゴシック"/>
        <family val="3"/>
        <charset val="128"/>
      </rPr>
      <t>財務諸表（連結貸借対照表）｜</t>
    </r>
    <r>
      <rPr>
        <b/>
        <sz val="10"/>
        <color indexed="9"/>
        <rFont val="Arial Narrow"/>
        <family val="2"/>
      </rPr>
      <t>Consolidated balance sheets</t>
    </r>
    <phoneticPr fontId="2"/>
  </si>
  <si>
    <r>
      <t>10.</t>
    </r>
    <r>
      <rPr>
        <b/>
        <sz val="9"/>
        <color indexed="9"/>
        <rFont val="ＭＳ Ｐゴシック"/>
        <family val="3"/>
        <charset val="128"/>
      </rPr>
      <t>財務諸表（連結キャッシュフロー計算書）｜</t>
    </r>
    <r>
      <rPr>
        <b/>
        <sz val="9"/>
        <color indexed="9"/>
        <rFont val="Arial Narrow"/>
        <family val="2"/>
      </rPr>
      <t>Consolidated statements of cash flows</t>
    </r>
    <rPh sb="3" eb="5">
      <t>ザイム</t>
    </rPh>
    <rPh sb="5" eb="7">
      <t>ショヒョウ</t>
    </rPh>
    <rPh sb="8" eb="10">
      <t>レンケツ</t>
    </rPh>
    <rPh sb="18" eb="21">
      <t>ケイサンショ</t>
    </rPh>
    <phoneticPr fontId="2"/>
  </si>
  <si>
    <t>Current portion of bonds payable</t>
    <phoneticPr fontId="2"/>
  </si>
  <si>
    <t>━</t>
    <phoneticPr fontId="2"/>
  </si>
  <si>
    <t>━</t>
    <phoneticPr fontId="2"/>
  </si>
  <si>
    <t>Retirement benefit liability</t>
    <phoneticPr fontId="2"/>
  </si>
  <si>
    <t>Asset retirement obligations</t>
    <phoneticPr fontId="2"/>
  </si>
  <si>
    <t>Vehicle expenses</t>
  </si>
  <si>
    <t>Non-deductible temporary paidconsumption tax expense</t>
    <phoneticPr fontId="2"/>
  </si>
  <si>
    <r>
      <rPr>
        <sz val="9"/>
        <rFont val="ＭＳ Ｐゴシック"/>
        <family val="3"/>
        <charset val="128"/>
      </rPr>
      <t>Ⅵ</t>
    </r>
    <r>
      <rPr>
        <sz val="9"/>
        <rFont val="Arial Narrow"/>
        <family val="2"/>
      </rPr>
      <t>.</t>
    </r>
    <r>
      <rPr>
        <sz val="9"/>
        <rFont val="ＭＳ Ｐゴシック"/>
        <family val="3"/>
        <charset val="128"/>
      </rPr>
      <t>合併に伴う現金及び現金同等物の増加額</t>
    </r>
    <rPh sb="2" eb="4">
      <t>ガッペイ</t>
    </rPh>
    <rPh sb="5" eb="6">
      <t>トモナ</t>
    </rPh>
    <rPh sb="7" eb="9">
      <t>ゲンキン</t>
    </rPh>
    <rPh sb="9" eb="10">
      <t>オヨ</t>
    </rPh>
    <rPh sb="11" eb="13">
      <t>ゲンキン</t>
    </rPh>
    <rPh sb="13" eb="15">
      <t>ドウトウ</t>
    </rPh>
    <rPh sb="15" eb="16">
      <t>ブツ</t>
    </rPh>
    <rPh sb="17" eb="19">
      <t>ゾウカ</t>
    </rPh>
    <rPh sb="19" eb="20">
      <t>ガク</t>
    </rPh>
    <phoneticPr fontId="2"/>
  </si>
  <si>
    <r>
      <rPr>
        <sz val="9"/>
        <color theme="1"/>
        <rFont val="ＭＳ Ｐゴシック"/>
        <family val="3"/>
        <charset val="128"/>
      </rPr>
      <t>━</t>
    </r>
  </si>
  <si>
    <t>固定資産除売却損益（△は益）</t>
    <phoneticPr fontId="2"/>
  </si>
  <si>
    <t>財務諸表（連結損益計算書）</t>
    <rPh sb="0" eb="2">
      <t>ザイム</t>
    </rPh>
    <rPh sb="2" eb="4">
      <t>ショヒョウ</t>
    </rPh>
    <rPh sb="5" eb="7">
      <t>レンケツ</t>
    </rPh>
    <rPh sb="7" eb="9">
      <t>ソンエキ</t>
    </rPh>
    <rPh sb="9" eb="12">
      <t>ケイサンショ</t>
    </rPh>
    <phoneticPr fontId="2"/>
  </si>
  <si>
    <r>
      <rPr>
        <sz val="7"/>
        <rFont val="ＭＳ Ｐゴシック"/>
        <family val="3"/>
        <charset val="128"/>
      </rPr>
      <t>経常利益</t>
    </r>
    <r>
      <rPr>
        <sz val="7"/>
        <rFont val="Arial Narrow"/>
        <family val="2"/>
      </rPr>
      <t>/</t>
    </r>
    <r>
      <rPr>
        <sz val="7"/>
        <rFont val="ＭＳ Ｐゴシック"/>
        <family val="3"/>
        <charset val="128"/>
      </rPr>
      <t>（期首総資本</t>
    </r>
    <r>
      <rPr>
        <sz val="7"/>
        <rFont val="Arial Narrow"/>
        <family val="2"/>
      </rPr>
      <t>+</t>
    </r>
    <r>
      <rPr>
        <sz val="7"/>
        <rFont val="ＭＳ Ｐゴシック"/>
        <family val="3"/>
        <charset val="128"/>
      </rPr>
      <t>期末総資本）</t>
    </r>
    <r>
      <rPr>
        <sz val="7"/>
        <rFont val="Arial Narrow"/>
        <family val="2"/>
      </rPr>
      <t>÷2×100
Ordinary income/ (Total assets as of the beginning of the period + Total assets as of the end of the period) ÷2×100</t>
    </r>
    <rPh sb="0" eb="2">
      <t>ケイジョウ</t>
    </rPh>
    <rPh sb="2" eb="4">
      <t>リエキ</t>
    </rPh>
    <rPh sb="6" eb="8">
      <t>キシュ</t>
    </rPh>
    <rPh sb="8" eb="11">
      <t>ソウシホン</t>
    </rPh>
    <rPh sb="12" eb="14">
      <t>キマツ</t>
    </rPh>
    <rPh sb="14" eb="17">
      <t>ソウシホン</t>
    </rPh>
    <phoneticPr fontId="2"/>
  </si>
  <si>
    <r>
      <rPr>
        <sz val="7"/>
        <rFont val="ＭＳ Ｐゴシック"/>
        <family val="3"/>
        <charset val="128"/>
      </rPr>
      <t>当期純利益</t>
    </r>
    <r>
      <rPr>
        <sz val="7"/>
        <rFont val="Arial Narrow"/>
        <family val="2"/>
      </rPr>
      <t>/</t>
    </r>
    <r>
      <rPr>
        <sz val="7"/>
        <rFont val="ＭＳ Ｐゴシック"/>
        <family val="3"/>
        <charset val="128"/>
      </rPr>
      <t>（期首資本の部</t>
    </r>
    <r>
      <rPr>
        <sz val="7"/>
        <rFont val="Arial Narrow"/>
        <family val="2"/>
      </rPr>
      <t>+</t>
    </r>
    <r>
      <rPr>
        <sz val="7"/>
        <rFont val="ＭＳ Ｐゴシック"/>
        <family val="3"/>
        <charset val="128"/>
      </rPr>
      <t>期末資本の部）</t>
    </r>
    <r>
      <rPr>
        <sz val="7"/>
        <rFont val="Arial Narrow"/>
        <family val="2"/>
      </rPr>
      <t>÷2×100
Net income of the period / Total shareholders' equity as of the beginning of the period + Total shareholders' equity as of the end of the period) ÷2×100</t>
    </r>
    <rPh sb="0" eb="2">
      <t>トウキ</t>
    </rPh>
    <rPh sb="2" eb="5">
      <t>ジュンリエキ</t>
    </rPh>
    <rPh sb="7" eb="9">
      <t>キシュ</t>
    </rPh>
    <rPh sb="9" eb="11">
      <t>シホン</t>
    </rPh>
    <rPh sb="12" eb="13">
      <t>ブ</t>
    </rPh>
    <rPh sb="14" eb="16">
      <t>キマツ</t>
    </rPh>
    <rPh sb="16" eb="18">
      <t>シホン</t>
    </rPh>
    <rPh sb="19" eb="20">
      <t>ブ</t>
    </rPh>
    <phoneticPr fontId="2"/>
  </si>
  <si>
    <r>
      <rPr>
        <sz val="9"/>
        <rFont val="ＭＳ Ｐゴシック"/>
        <family val="3"/>
        <charset val="128"/>
      </rPr>
      <t>当期純利益</t>
    </r>
    <r>
      <rPr>
        <sz val="9"/>
        <rFont val="Arial Narrow"/>
        <family val="2"/>
      </rPr>
      <t>/</t>
    </r>
    <r>
      <rPr>
        <sz val="9"/>
        <rFont val="ＭＳ Ｐゴシック"/>
        <family val="3"/>
        <charset val="128"/>
      </rPr>
      <t xml:space="preserve">期中平均株式数
</t>
    </r>
    <r>
      <rPr>
        <sz val="9"/>
        <rFont val="Arial Narrow"/>
        <family val="2"/>
      </rPr>
      <t>Net income / the average number of shares during the fiscal year</t>
    </r>
    <rPh sb="0" eb="2">
      <t>トウキ</t>
    </rPh>
    <rPh sb="2" eb="5">
      <t>ジュンリエキ</t>
    </rPh>
    <rPh sb="6" eb="8">
      <t>キチュウ</t>
    </rPh>
    <rPh sb="8" eb="10">
      <t>ヘイキン</t>
    </rPh>
    <rPh sb="10" eb="13">
      <t>カブシキスウ</t>
    </rPh>
    <phoneticPr fontId="2"/>
  </si>
  <si>
    <r>
      <rPr>
        <sz val="8"/>
        <rFont val="ＭＳ Ｐゴシック"/>
        <family val="3"/>
        <charset val="128"/>
      </rPr>
      <t>受取利息</t>
    </r>
    <r>
      <rPr>
        <sz val="8"/>
        <rFont val="Arial Narrow"/>
        <family val="2"/>
      </rPr>
      <t>+</t>
    </r>
    <r>
      <rPr>
        <sz val="8"/>
        <rFont val="ＭＳ Ｐゴシック"/>
        <family val="3"/>
        <charset val="128"/>
      </rPr>
      <t>受取配当金</t>
    </r>
    <r>
      <rPr>
        <sz val="8"/>
        <rFont val="Arial Narrow"/>
        <family val="2"/>
      </rPr>
      <t>-</t>
    </r>
    <r>
      <rPr>
        <sz val="8"/>
        <rFont val="ＭＳ Ｐゴシック"/>
        <family val="3"/>
        <charset val="128"/>
      </rPr>
      <t>支払利息</t>
    </r>
    <r>
      <rPr>
        <sz val="8"/>
        <rFont val="Arial Narrow"/>
        <family val="2"/>
      </rPr>
      <t>-</t>
    </r>
    <r>
      <rPr>
        <sz val="8"/>
        <rFont val="ＭＳ Ｐゴシック"/>
        <family val="3"/>
        <charset val="128"/>
      </rPr>
      <t xml:space="preserve">社債利息
</t>
    </r>
    <r>
      <rPr>
        <sz val="8"/>
        <rFont val="Arial Narrow"/>
        <family val="2"/>
      </rPr>
      <t>Interest income + Dividends income - Interest expenses - Bond interest</t>
    </r>
    <rPh sb="0" eb="2">
      <t>ウケトリ</t>
    </rPh>
    <rPh sb="2" eb="4">
      <t>リソク</t>
    </rPh>
    <rPh sb="5" eb="7">
      <t>ウケトリ</t>
    </rPh>
    <rPh sb="7" eb="10">
      <t>ハイトウキン</t>
    </rPh>
    <rPh sb="11" eb="13">
      <t>シハラ</t>
    </rPh>
    <rPh sb="13" eb="15">
      <t>リソク</t>
    </rPh>
    <rPh sb="16" eb="18">
      <t>シャサイ</t>
    </rPh>
    <rPh sb="18" eb="20">
      <t>リソク</t>
    </rPh>
    <phoneticPr fontId="2"/>
  </si>
  <si>
    <r>
      <rPr>
        <sz val="9"/>
        <rFont val="ＭＳ Ｐゴシック"/>
        <family val="3"/>
        <charset val="128"/>
      </rPr>
      <t>Ⅳ</t>
    </r>
    <r>
      <rPr>
        <sz val="9"/>
        <rFont val="Arial Narrow"/>
        <family val="2"/>
      </rPr>
      <t>.</t>
    </r>
    <r>
      <rPr>
        <sz val="9"/>
        <rFont val="ＭＳ Ｐゴシック"/>
        <family val="3"/>
        <charset val="128"/>
      </rPr>
      <t>現金及び現金同等物の増減額（△は減少）</t>
    </r>
    <rPh sb="2" eb="4">
      <t>ゲンキン</t>
    </rPh>
    <rPh sb="4" eb="5">
      <t>オヨ</t>
    </rPh>
    <rPh sb="6" eb="8">
      <t>ゲンキン</t>
    </rPh>
    <rPh sb="8" eb="10">
      <t>ドウトウ</t>
    </rPh>
    <rPh sb="10" eb="11">
      <t>ブツ</t>
    </rPh>
    <rPh sb="12" eb="14">
      <t>ゾウゲン</t>
    </rPh>
    <rPh sb="14" eb="15">
      <t>ガク</t>
    </rPh>
    <phoneticPr fontId="2"/>
  </si>
  <si>
    <r>
      <t>5.</t>
    </r>
    <r>
      <rPr>
        <b/>
        <sz val="10"/>
        <color indexed="9"/>
        <rFont val="ＭＳ Ｐゴシック"/>
        <family val="3"/>
        <charset val="128"/>
      </rPr>
      <t>販売費及び一般管理費｜</t>
    </r>
    <r>
      <rPr>
        <b/>
        <sz val="10"/>
        <color indexed="9"/>
        <rFont val="Arial Narrow"/>
        <family val="2"/>
      </rPr>
      <t>Selling, general and administrative expenses</t>
    </r>
    <phoneticPr fontId="2"/>
  </si>
  <si>
    <r>
      <t>6.</t>
    </r>
    <r>
      <rPr>
        <b/>
        <sz val="10"/>
        <color indexed="9"/>
        <rFont val="ＭＳ Ｐゴシック"/>
        <family val="3"/>
        <charset val="128"/>
      </rPr>
      <t>主な設備投資の状況｜</t>
    </r>
    <r>
      <rPr>
        <b/>
        <sz val="10"/>
        <color indexed="9"/>
        <rFont val="Arial Narrow"/>
        <family val="2"/>
      </rPr>
      <t>Plant and equipment</t>
    </r>
    <phoneticPr fontId="2"/>
  </si>
  <si>
    <r>
      <rPr>
        <sz val="10"/>
        <rFont val="ＭＳ Ｐゴシック"/>
        <family val="3"/>
        <charset val="128"/>
      </rPr>
      <t>有形固定資産</t>
    </r>
    <rPh sb="0" eb="2">
      <t>ユウケイ</t>
    </rPh>
    <rPh sb="2" eb="4">
      <t>コテイ</t>
    </rPh>
    <rPh sb="4" eb="6">
      <t>シサン</t>
    </rPh>
    <phoneticPr fontId="2"/>
  </si>
  <si>
    <r>
      <rPr>
        <sz val="10"/>
        <rFont val="ＭＳ Ｐゴシック"/>
        <family val="3"/>
        <charset val="128"/>
      </rPr>
      <t>ソフトウェア</t>
    </r>
    <phoneticPr fontId="2"/>
  </si>
  <si>
    <t>Property, plant and equipment</t>
    <phoneticPr fontId="2"/>
  </si>
  <si>
    <t>Software</t>
    <phoneticPr fontId="2"/>
  </si>
  <si>
    <r>
      <rPr>
        <sz val="10"/>
        <rFont val="ＭＳ Ｐゴシック"/>
        <family val="3"/>
        <charset val="128"/>
      </rPr>
      <t>販管費</t>
    </r>
    <rPh sb="0" eb="1">
      <t>ハン</t>
    </rPh>
    <rPh sb="1" eb="2">
      <t>カン</t>
    </rPh>
    <rPh sb="2" eb="3">
      <t>ヒ</t>
    </rPh>
    <phoneticPr fontId="2"/>
  </si>
  <si>
    <t>SG&amp;A</t>
    <phoneticPr fontId="2"/>
  </si>
  <si>
    <t>九州通集団有限公司に投資</t>
    <rPh sb="0" eb="3">
      <t>キュウシュウツウ</t>
    </rPh>
    <rPh sb="3" eb="5">
      <t>シュウダン</t>
    </rPh>
    <rPh sb="5" eb="7">
      <t>ユウゲン</t>
    </rPh>
    <rPh sb="7" eb="9">
      <t>コウシ</t>
    </rPh>
    <rPh sb="10" eb="12">
      <t>トウシ</t>
    </rPh>
    <phoneticPr fontId="2"/>
  </si>
  <si>
    <r>
      <rPr>
        <sz val="10"/>
        <rFont val="ＭＳ Ｐゴシック"/>
        <family val="3"/>
        <charset val="128"/>
      </rPr>
      <t>[東邦薬品]</t>
    </r>
    <r>
      <rPr>
        <sz val="10"/>
        <rFont val="Arial Narrow"/>
        <family val="2"/>
      </rPr>
      <t xml:space="preserve"> </t>
    </r>
    <r>
      <rPr>
        <sz val="10"/>
        <rFont val="ＭＳ Ｐゴシック"/>
        <family val="3"/>
        <charset val="128"/>
      </rPr>
      <t>北陸東邦㈱を合併</t>
    </r>
    <rPh sb="3" eb="5">
      <t>ヤクヒン</t>
    </rPh>
    <rPh sb="7" eb="9">
      <t>ホクリク</t>
    </rPh>
    <rPh sb="9" eb="11">
      <t>トウホウ</t>
    </rPh>
    <rPh sb="13" eb="15">
      <t>ガッペイ</t>
    </rPh>
    <phoneticPr fontId="2"/>
  </si>
  <si>
    <t>Hokuriku Toho Co., Ltd. (former KYOUEI DRUG WHOLESALERS CO., LTD. ) becomes a wholly owned subsidiary.</t>
    <phoneticPr fontId="2"/>
  </si>
  <si>
    <t>Hokuriku Toho Co., Ltd. is merged with TOHO PHARMACEUTICAL.</t>
    <phoneticPr fontId="2"/>
  </si>
  <si>
    <t>24/3</t>
    <phoneticPr fontId="2"/>
  </si>
  <si>
    <r>
      <rPr>
        <sz val="9"/>
        <rFont val="ＭＳ Ｐゴシック"/>
        <family val="3"/>
        <charset val="128"/>
      </rPr>
      <t>※</t>
    </r>
    <r>
      <rPr>
        <sz val="9"/>
        <rFont val="Arial Narrow"/>
        <family val="2"/>
      </rPr>
      <t>2024</t>
    </r>
    <r>
      <rPr>
        <sz val="9"/>
        <rFont val="ＭＳ Ｐゴシック"/>
        <family val="3"/>
        <charset val="128"/>
      </rPr>
      <t>年</t>
    </r>
    <r>
      <rPr>
        <sz val="9"/>
        <rFont val="Arial Narrow"/>
        <family val="2"/>
      </rPr>
      <t>3</t>
    </r>
    <r>
      <rPr>
        <sz val="9"/>
        <rFont val="ＭＳ Ｐゴシック"/>
        <family val="3"/>
        <charset val="128"/>
      </rPr>
      <t>月期第</t>
    </r>
    <r>
      <rPr>
        <sz val="9"/>
        <rFont val="Arial Narrow"/>
        <family val="2"/>
      </rPr>
      <t>1</t>
    </r>
    <r>
      <rPr>
        <sz val="9"/>
        <rFont val="ＭＳ Ｐゴシック"/>
        <family val="3"/>
        <charset val="128"/>
      </rPr>
      <t>四半期連結会計期間より表示方法の変更を行ったため、</t>
    </r>
    <r>
      <rPr>
        <sz val="9"/>
        <rFont val="Arial Narrow"/>
        <family val="2"/>
      </rPr>
      <t>2023</t>
    </r>
    <r>
      <rPr>
        <sz val="9"/>
        <rFont val="ＭＳ Ｐゴシック"/>
        <family val="3"/>
        <charset val="128"/>
      </rPr>
      <t>年</t>
    </r>
    <r>
      <rPr>
        <sz val="9"/>
        <rFont val="Arial Narrow"/>
        <family val="2"/>
      </rPr>
      <t>3</t>
    </r>
    <r>
      <rPr>
        <sz val="9"/>
        <rFont val="ＭＳ Ｐゴシック"/>
        <family val="3"/>
        <charset val="128"/>
      </rPr>
      <t>月期につきましては、売上高および営業利益を遡及適用した組替え後の数値を記載しています。</t>
    </r>
    <phoneticPr fontId="2"/>
  </si>
  <si>
    <r>
      <rPr>
        <sz val="9"/>
        <rFont val="ＭＳ Ｐゴシック"/>
        <family val="3"/>
        <charset val="128"/>
      </rPr>
      <t>期中平均株式数</t>
    </r>
    <r>
      <rPr>
        <sz val="9"/>
        <rFont val="Arial Narrow"/>
        <family val="2"/>
      </rPr>
      <t xml:space="preserve">
Average number of shares outstanding during the period</t>
    </r>
    <rPh sb="0" eb="2">
      <t>キチュウ</t>
    </rPh>
    <rPh sb="2" eb="4">
      <t>ヘイキン</t>
    </rPh>
    <rPh sb="4" eb="7">
      <t>カブシキスウ</t>
    </rPh>
    <phoneticPr fontId="2"/>
  </si>
  <si>
    <r>
      <rPr>
        <sz val="9"/>
        <rFont val="ＭＳ Ｐゴシック"/>
        <family val="3"/>
        <charset val="128"/>
      </rPr>
      <t>期中平均株式数（株）</t>
    </r>
    <r>
      <rPr>
        <sz val="9"/>
        <rFont val="Arial Narrow"/>
        <family val="2"/>
      </rPr>
      <t xml:space="preserve"> 
Average number of shares outstanding during the period (stock)</t>
    </r>
    <rPh sb="0" eb="2">
      <t>キチュウ</t>
    </rPh>
    <rPh sb="2" eb="4">
      <t>ヘイキン</t>
    </rPh>
    <rPh sb="4" eb="7">
      <t>カブシキスウ</t>
    </rPh>
    <rPh sb="8" eb="9">
      <t>カブ</t>
    </rPh>
    <phoneticPr fontId="2"/>
  </si>
  <si>
    <r>
      <rPr>
        <sz val="8"/>
        <rFont val="ＭＳ Ｐゴシック"/>
        <family val="3"/>
        <charset val="128"/>
      </rPr>
      <t>期末発行済株式数（自己株式を除く）（株）</t>
    </r>
    <r>
      <rPr>
        <sz val="8"/>
        <rFont val="Arial Narrow"/>
        <family val="2"/>
      </rPr>
      <t xml:space="preserve"> 
</t>
    </r>
    <r>
      <rPr>
        <sz val="7"/>
        <rFont val="Arial Narrow"/>
        <family val="2"/>
      </rPr>
      <t>Total number of issued shares at the end of the period (excluding treasury shares)  (stock)</t>
    </r>
    <rPh sb="0" eb="2">
      <t>キマツ</t>
    </rPh>
    <rPh sb="2" eb="4">
      <t>ハッコウ</t>
    </rPh>
    <rPh sb="4" eb="5">
      <t>ス</t>
    </rPh>
    <rPh sb="5" eb="8">
      <t>カブシキスウ</t>
    </rPh>
    <rPh sb="9" eb="13">
      <t>ジコカブシキ</t>
    </rPh>
    <rPh sb="14" eb="15">
      <t>ノゾ</t>
    </rPh>
    <rPh sb="18" eb="19">
      <t>カブ</t>
    </rPh>
    <phoneticPr fontId="2"/>
  </si>
  <si>
    <r>
      <rPr>
        <sz val="9"/>
        <rFont val="ＭＳ Ｐゴシック"/>
        <family val="3"/>
        <charset val="128"/>
      </rPr>
      <t>期末発行済株式数</t>
    </r>
    <r>
      <rPr>
        <sz val="9"/>
        <rFont val="Arial Narrow"/>
        <family val="2"/>
      </rPr>
      <t>-</t>
    </r>
    <r>
      <rPr>
        <sz val="9"/>
        <rFont val="ＭＳ Ｐゴシック"/>
        <family val="3"/>
        <charset val="128"/>
      </rPr>
      <t>自己株式数</t>
    </r>
    <r>
      <rPr>
        <sz val="9"/>
        <rFont val="Arial Narrow"/>
        <family val="2"/>
      </rPr>
      <t xml:space="preserve"> 
</t>
    </r>
    <r>
      <rPr>
        <sz val="8"/>
        <rFont val="Arial Narrow"/>
        <family val="2"/>
      </rPr>
      <t>Number of issued shares as of the end of the period- Number of treasury shares at the end of the period</t>
    </r>
    <rPh sb="0" eb="2">
      <t>キマツ</t>
    </rPh>
    <rPh sb="2" eb="4">
      <t>ハッコウ</t>
    </rPh>
    <rPh sb="4" eb="5">
      <t>ス</t>
    </rPh>
    <rPh sb="5" eb="8">
      <t>カブシキスウ</t>
    </rPh>
    <rPh sb="9" eb="11">
      <t>ジコ</t>
    </rPh>
    <rPh sb="11" eb="14">
      <t>カブシキスウ</t>
    </rPh>
    <phoneticPr fontId="2"/>
  </si>
  <si>
    <r>
      <t>（</t>
    </r>
    <r>
      <rPr>
        <sz val="10"/>
        <rFont val="Arial Narrow"/>
        <family val="2"/>
      </rPr>
      <t>3</t>
    </r>
    <r>
      <rPr>
        <sz val="10"/>
        <rFont val="ＭＳ Ｐゴシック"/>
        <family val="3"/>
        <charset val="128"/>
      </rPr>
      <t>）品目別売上高の状況｜</t>
    </r>
    <r>
      <rPr>
        <sz val="10"/>
        <rFont val="Arial Narrow"/>
        <family val="2"/>
      </rPr>
      <t xml:space="preserve">Net sales by products </t>
    </r>
    <rPh sb="3" eb="5">
      <t>ヒンモク</t>
    </rPh>
    <rPh sb="5" eb="6">
      <t>ベツ</t>
    </rPh>
    <rPh sb="6" eb="9">
      <t>ウリアゲダカ</t>
    </rPh>
    <rPh sb="10" eb="12">
      <t>ジョウキョウ</t>
    </rPh>
    <phoneticPr fontId="2"/>
  </si>
  <si>
    <t>*Owing to the change in presentation method from the first quarter of the fiscal year ended March 31, 2024, net sales and operating profit for the fiscal year ended March 31, 2023  are shown after the retrospective reclassification.</t>
    <phoneticPr fontId="2"/>
  </si>
  <si>
    <r>
      <rPr>
        <sz val="10"/>
        <rFont val="MS UI Gothic"/>
        <family val="2"/>
        <charset val="1"/>
      </rPr>
      <t>※</t>
    </r>
    <r>
      <rPr>
        <sz val="10"/>
        <rFont val="Arial Narrow"/>
        <family val="2"/>
      </rPr>
      <t>2024</t>
    </r>
    <r>
      <rPr>
        <sz val="10"/>
        <rFont val="ＭＳ Ｐゴシック"/>
        <family val="2"/>
        <charset val="128"/>
      </rPr>
      <t>年</t>
    </r>
    <r>
      <rPr>
        <sz val="10"/>
        <rFont val="Arial Narrow"/>
        <family val="2"/>
      </rPr>
      <t>3</t>
    </r>
    <r>
      <rPr>
        <sz val="10"/>
        <rFont val="ＭＳ Ｐゴシック"/>
        <family val="2"/>
        <charset val="128"/>
      </rPr>
      <t>月期第</t>
    </r>
    <r>
      <rPr>
        <sz val="10"/>
        <rFont val="Arial Narrow"/>
        <family val="2"/>
      </rPr>
      <t>1</t>
    </r>
    <r>
      <rPr>
        <sz val="10"/>
        <rFont val="ＭＳ Ｐゴシック"/>
        <family val="2"/>
        <charset val="128"/>
      </rPr>
      <t>四半期連結会計期間より表示方法の変更を行ったため、</t>
    </r>
    <r>
      <rPr>
        <sz val="10"/>
        <rFont val="Arial Narrow"/>
        <family val="2"/>
      </rPr>
      <t>2023</t>
    </r>
    <r>
      <rPr>
        <sz val="10"/>
        <rFont val="ＭＳ Ｐゴシック"/>
        <family val="2"/>
        <charset val="128"/>
      </rPr>
      <t>年</t>
    </r>
    <r>
      <rPr>
        <sz val="10"/>
        <rFont val="Arial Narrow"/>
        <family val="2"/>
      </rPr>
      <t>3</t>
    </r>
    <r>
      <rPr>
        <sz val="10"/>
        <rFont val="ＭＳ Ｐゴシック"/>
        <family val="2"/>
        <charset val="128"/>
      </rPr>
      <t>月期につきましては、売上高および営業利益を遡及適用した組替え後の数値を記載しています。</t>
    </r>
    <phoneticPr fontId="2"/>
  </si>
  <si>
    <t>*Owing to the change in presentation method from the first quarter of the fiscal year ended March 31, 2024, net sales and operating profit for the fiscal year ended March 31, 2023 are shown after the retrospective reclassification.</t>
    <phoneticPr fontId="2"/>
  </si>
  <si>
    <t>社債の償還による支出</t>
    <rPh sb="0" eb="2">
      <t>シャサイ</t>
    </rPh>
    <rPh sb="3" eb="5">
      <t>ショウカン</t>
    </rPh>
    <rPh sb="8" eb="10">
      <t>シシュツ</t>
    </rPh>
    <phoneticPr fontId="2"/>
  </si>
  <si>
    <t xml:space="preserve">Redemption of bonds </t>
    <phoneticPr fontId="2"/>
  </si>
  <si>
    <r>
      <rPr>
        <sz val="9"/>
        <rFont val="ＭＳ Ｐゴシック"/>
        <family val="3"/>
        <charset val="128"/>
      </rPr>
      <t>※</t>
    </r>
    <r>
      <rPr>
        <sz val="9"/>
        <rFont val="Arial Narrow"/>
        <family val="2"/>
      </rPr>
      <t xml:space="preserve">  </t>
    </r>
    <r>
      <rPr>
        <sz val="9"/>
        <rFont val="ＭＳ Ｐゴシック"/>
        <family val="3"/>
        <charset val="128"/>
      </rPr>
      <t>損益分岐点の算出は、売上原価と販管費のうち車両経費・交際費・販売促進費・広告宣伝費・運賃荷造費・仮払消費税未控除費用を変動費として計算しています。</t>
    </r>
    <rPh sb="3" eb="5">
      <t>ソンエキ</t>
    </rPh>
    <rPh sb="5" eb="8">
      <t>ブンキテン</t>
    </rPh>
    <rPh sb="9" eb="11">
      <t>サンシュツ</t>
    </rPh>
    <rPh sb="13" eb="15">
      <t>ウリアゲ</t>
    </rPh>
    <rPh sb="15" eb="17">
      <t>ゲンカ</t>
    </rPh>
    <rPh sb="18" eb="19">
      <t>ハン</t>
    </rPh>
    <rPh sb="19" eb="20">
      <t>カン</t>
    </rPh>
    <rPh sb="20" eb="21">
      <t>ヒ</t>
    </rPh>
    <rPh sb="24" eb="26">
      <t>シャリョウ</t>
    </rPh>
    <rPh sb="26" eb="28">
      <t>ケイヒ</t>
    </rPh>
    <rPh sb="29" eb="32">
      <t>コウサイヒ</t>
    </rPh>
    <rPh sb="33" eb="35">
      <t>ハンバイ</t>
    </rPh>
    <rPh sb="35" eb="37">
      <t>ソクシン</t>
    </rPh>
    <rPh sb="37" eb="38">
      <t>ヒ</t>
    </rPh>
    <rPh sb="39" eb="41">
      <t>コウコク</t>
    </rPh>
    <rPh sb="41" eb="44">
      <t>センデンヒ</t>
    </rPh>
    <rPh sb="45" eb="47">
      <t>ウンチン</t>
    </rPh>
    <rPh sb="47" eb="48">
      <t>ニ</t>
    </rPh>
    <rPh sb="48" eb="49">
      <t>ツク</t>
    </rPh>
    <rPh sb="49" eb="50">
      <t>ヒ</t>
    </rPh>
    <rPh sb="51" eb="53">
      <t>カリバラ</t>
    </rPh>
    <rPh sb="53" eb="56">
      <t>ショウヒゼイ</t>
    </rPh>
    <rPh sb="56" eb="57">
      <t>ミ</t>
    </rPh>
    <rPh sb="57" eb="59">
      <t>コウジョ</t>
    </rPh>
    <rPh sb="59" eb="61">
      <t>ヒヨウ</t>
    </rPh>
    <rPh sb="62" eb="64">
      <t>ヘンドウ</t>
    </rPh>
    <rPh sb="64" eb="65">
      <t>ヒ</t>
    </rPh>
    <rPh sb="68" eb="70">
      <t>ケイサン</t>
    </rPh>
    <phoneticPr fontId="2"/>
  </si>
  <si>
    <t>Capital surplus</t>
    <phoneticPr fontId="2"/>
  </si>
  <si>
    <r>
      <t>2025</t>
    </r>
    <r>
      <rPr>
        <sz val="10"/>
        <rFont val="ＭＳ Ｐゴシック"/>
        <family val="3"/>
        <charset val="128"/>
      </rPr>
      <t>年</t>
    </r>
    <r>
      <rPr>
        <sz val="10"/>
        <rFont val="Arial Narrow"/>
        <family val="2"/>
      </rPr>
      <t>3</t>
    </r>
    <r>
      <rPr>
        <sz val="10"/>
        <rFont val="ＭＳ Ｐゴシック"/>
        <family val="3"/>
        <charset val="128"/>
      </rPr>
      <t>月</t>
    </r>
    <r>
      <rPr>
        <sz val="10"/>
        <rFont val="Arial Narrow"/>
        <family val="2"/>
      </rPr>
      <t>31</t>
    </r>
    <r>
      <rPr>
        <sz val="10"/>
        <rFont val="ＭＳ Ｐゴシック"/>
        <family val="3"/>
        <charset val="128"/>
      </rPr>
      <t>日現在｜</t>
    </r>
    <r>
      <rPr>
        <sz val="10"/>
        <rFont val="Arial Narrow"/>
        <family val="2"/>
      </rPr>
      <t>As of March 31, 2025</t>
    </r>
    <phoneticPr fontId="2"/>
  </si>
  <si>
    <t>25/3</t>
    <phoneticPr fontId="2"/>
  </si>
  <si>
    <t>Consolidated statement of income</t>
    <phoneticPr fontId="2"/>
  </si>
  <si>
    <r>
      <t>9.</t>
    </r>
    <r>
      <rPr>
        <b/>
        <sz val="10"/>
        <color indexed="9"/>
        <rFont val="ＭＳ Ｐゴシック"/>
        <family val="3"/>
        <charset val="128"/>
      </rPr>
      <t>財務諸表（連結損益計算書）｜</t>
    </r>
    <r>
      <rPr>
        <b/>
        <sz val="10"/>
        <color indexed="9"/>
        <rFont val="Arial Narrow"/>
        <family val="2"/>
      </rPr>
      <t>Consolidated statement of income</t>
    </r>
    <rPh sb="2" eb="4">
      <t>ザイム</t>
    </rPh>
    <rPh sb="4" eb="6">
      <t>ショヒョウ</t>
    </rPh>
    <rPh sb="7" eb="9">
      <t>レンケツ</t>
    </rPh>
    <rPh sb="9" eb="11">
      <t>ソンエキ</t>
    </rPh>
    <rPh sb="11" eb="14">
      <t>ケイサンショ</t>
    </rPh>
    <phoneticPr fontId="2"/>
  </si>
  <si>
    <r>
      <rPr>
        <sz val="10"/>
        <rFont val="ＭＳ Ｐゴシック"/>
        <family val="3"/>
        <charset val="128"/>
      </rPr>
      <t>内容｜</t>
    </r>
    <r>
      <rPr>
        <sz val="10"/>
        <rFont val="Arial Narrow"/>
        <family val="3"/>
      </rPr>
      <t>C</t>
    </r>
    <r>
      <rPr>
        <sz val="10"/>
        <rFont val="Arial Narrow"/>
        <family val="2"/>
      </rPr>
      <t>ontent</t>
    </r>
    <rPh sb="0" eb="2">
      <t>ナイヨウ</t>
    </rPh>
    <phoneticPr fontId="2"/>
  </si>
  <si>
    <t>Supporting for clinical trial</t>
    <phoneticPr fontId="2"/>
  </si>
  <si>
    <r>
      <rPr>
        <sz val="10"/>
        <rFont val="ＭＳ Ｐゴシック"/>
        <family val="3"/>
        <charset val="128"/>
      </rPr>
      <t xml:space="preserve">調剤薬局の経営
</t>
    </r>
    <r>
      <rPr>
        <sz val="9"/>
        <rFont val="Arial Narrow"/>
        <family val="2"/>
      </rPr>
      <t>Operation of dispensing pharmacies</t>
    </r>
    <rPh sb="0" eb="2">
      <t>チョウザイ</t>
    </rPh>
    <rPh sb="2" eb="4">
      <t>ヤッキョク</t>
    </rPh>
    <rPh sb="5" eb="7">
      <t>ケイエイ</t>
    </rPh>
    <phoneticPr fontId="2"/>
  </si>
  <si>
    <t xml:space="preserve">(子会社)　㈱東京臨床薬理研究所 </t>
    <phoneticPr fontId="2"/>
  </si>
  <si>
    <t xml:space="preserve">(子会社)　㈱アルフ </t>
    <phoneticPr fontId="2"/>
  </si>
  <si>
    <r>
      <t>(</t>
    </r>
    <r>
      <rPr>
        <sz val="10"/>
        <rFont val="ＭＳ Ｐゴシック"/>
        <family val="3"/>
        <charset val="128"/>
      </rPr>
      <t>子会社</t>
    </r>
    <r>
      <rPr>
        <sz val="10"/>
        <rFont val="Arial Narrow"/>
        <family val="2"/>
      </rPr>
      <t>)</t>
    </r>
    <r>
      <rPr>
        <sz val="10"/>
        <rFont val="ＭＳ Ｐゴシック"/>
        <family val="3"/>
        <charset val="128"/>
      </rPr>
      <t>　㈱ネグジット総研</t>
    </r>
    <r>
      <rPr>
        <sz val="10"/>
        <rFont val="Arial Narrow"/>
        <family val="2"/>
      </rPr>
      <t xml:space="preserve"> </t>
    </r>
    <phoneticPr fontId="2"/>
  </si>
  <si>
    <r>
      <t>(</t>
    </r>
    <r>
      <rPr>
        <sz val="10"/>
        <rFont val="ＭＳ Ｐゴシック"/>
        <family val="3"/>
        <charset val="128"/>
      </rPr>
      <t>子会社</t>
    </r>
    <r>
      <rPr>
        <sz val="10"/>
        <rFont val="Arial Narrow"/>
        <family val="2"/>
      </rPr>
      <t>)</t>
    </r>
    <r>
      <rPr>
        <sz val="10"/>
        <rFont val="ＭＳ Ｐゴシック"/>
        <family val="3"/>
        <charset val="128"/>
      </rPr>
      <t>　㈱</t>
    </r>
    <r>
      <rPr>
        <sz val="10"/>
        <rFont val="Arial Narrow"/>
        <family val="2"/>
      </rPr>
      <t>e</t>
    </r>
    <r>
      <rPr>
        <sz val="10"/>
        <rFont val="ＭＳ Ｐゴシック"/>
        <family val="3"/>
        <charset val="128"/>
      </rPr>
      <t>健康ショップ</t>
    </r>
    <r>
      <rPr>
        <sz val="10"/>
        <rFont val="Arial Narrow"/>
        <family val="2"/>
      </rPr>
      <t xml:space="preserve"> </t>
    </r>
    <phoneticPr fontId="2"/>
  </si>
  <si>
    <r>
      <t>(</t>
    </r>
    <r>
      <rPr>
        <sz val="10"/>
        <rFont val="ＭＳ Ｐゴシック"/>
        <family val="3"/>
        <charset val="128"/>
      </rPr>
      <t>子会社</t>
    </r>
    <r>
      <rPr>
        <sz val="10"/>
        <rFont val="Arial Narrow"/>
        <family val="2"/>
      </rPr>
      <t>)</t>
    </r>
    <r>
      <rPr>
        <sz val="10"/>
        <rFont val="ＭＳ Ｐゴシック"/>
        <family val="3"/>
        <charset val="128"/>
      </rPr>
      <t>　㈱</t>
    </r>
    <r>
      <rPr>
        <sz val="10"/>
        <rFont val="Arial Narrow"/>
        <family val="2"/>
      </rPr>
      <t>e</t>
    </r>
    <r>
      <rPr>
        <sz val="10"/>
        <rFont val="ＭＳ Ｐゴシック"/>
        <family val="3"/>
        <charset val="128"/>
      </rPr>
      <t>ヘルスケア</t>
    </r>
    <r>
      <rPr>
        <sz val="10"/>
        <rFont val="Arial Narrow"/>
        <family val="2"/>
      </rPr>
      <t xml:space="preserve"> </t>
    </r>
    <phoneticPr fontId="2"/>
  </si>
  <si>
    <t xml:space="preserve">（子会社）　共創未来ファーマ㈱ </t>
    <rPh sb="1" eb="4">
      <t>コガイシャ</t>
    </rPh>
    <phoneticPr fontId="2"/>
  </si>
  <si>
    <r>
      <t>(Affiliates)</t>
    </r>
    <r>
      <rPr>
        <sz val="10"/>
        <rFont val="ＭＳ Ｐゴシック"/>
        <family val="3"/>
        <charset val="128"/>
      </rPr>
      <t>　</t>
    </r>
    <r>
      <rPr>
        <sz val="10"/>
        <rFont val="Arial Narrow"/>
        <family val="2"/>
      </rPr>
      <t xml:space="preserve"> AYUMI Pharmaceutical Holdings*</t>
    </r>
    <r>
      <rPr>
        <sz val="10"/>
        <rFont val="Yu Gothic"/>
        <family val="2"/>
        <charset val="128"/>
      </rPr>
      <t>　</t>
    </r>
    <r>
      <rPr>
        <sz val="10"/>
        <rFont val="Arial Narrow"/>
        <family val="2"/>
      </rPr>
      <t>AYUMI Pharmaceutical Corporation*</t>
    </r>
    <phoneticPr fontId="2"/>
  </si>
  <si>
    <t>（子会社）　ファーマクラスター㈱</t>
    <rPh sb="1" eb="4">
      <t>コガイシャ</t>
    </rPh>
    <phoneticPr fontId="2"/>
  </si>
  <si>
    <t>（子会社）　東邦薬品㈱</t>
    <rPh sb="1" eb="2">
      <t>コ</t>
    </rPh>
    <rPh sb="2" eb="4">
      <t>ガイシャ</t>
    </rPh>
    <phoneticPr fontId="2"/>
  </si>
  <si>
    <r>
      <t>（孫会社）　九州東邦㈱、㈱幸燿、㈱セイエル、沖縄東邦㈱ ※</t>
    </r>
    <r>
      <rPr>
        <sz val="10"/>
        <rFont val="Arial Narrow"/>
        <family val="2"/>
      </rPr>
      <t>1</t>
    </r>
    <rPh sb="1" eb="2">
      <t>マゴ</t>
    </rPh>
    <phoneticPr fontId="2"/>
  </si>
  <si>
    <r>
      <t>(Sub-subsidiaries)</t>
    </r>
    <r>
      <rPr>
        <sz val="10"/>
        <rFont val="ＭＳ Ｐゴシック"/>
        <family val="3"/>
        <charset val="128"/>
      </rPr>
      <t>　</t>
    </r>
    <r>
      <rPr>
        <sz val="10"/>
        <rFont val="Arial Narrow"/>
        <family val="2"/>
      </rPr>
      <t>Kyushu Toho Co., Ltd.</t>
    </r>
    <r>
      <rPr>
        <sz val="10"/>
        <rFont val="ＭＳ Ｐゴシック"/>
        <family val="3"/>
        <charset val="128"/>
      </rPr>
      <t>　</t>
    </r>
    <r>
      <rPr>
        <sz val="10"/>
        <rFont val="Arial Narrow"/>
        <family val="2"/>
      </rPr>
      <t>KOYO Co., Ltd.</t>
    </r>
    <r>
      <rPr>
        <sz val="10"/>
        <rFont val="ＭＳ Ｐゴシック"/>
        <family val="3"/>
        <charset val="128"/>
      </rPr>
      <t>　</t>
    </r>
    <r>
      <rPr>
        <sz val="10"/>
        <rFont val="Arial Narrow"/>
        <family val="2"/>
      </rPr>
      <t>SAYWELL inc.</t>
    </r>
    <r>
      <rPr>
        <sz val="10"/>
        <rFont val="ＭＳ Ｐゴシック"/>
        <family val="3"/>
        <charset val="128"/>
      </rPr>
      <t>　</t>
    </r>
    <r>
      <rPr>
        <sz val="10"/>
        <rFont val="Arial Narrow"/>
        <family val="2"/>
      </rPr>
      <t>Okinawa Toho Co., Ltd.*1</t>
    </r>
    <phoneticPr fontId="2"/>
  </si>
  <si>
    <r>
      <t>(Affiliate)</t>
    </r>
    <r>
      <rPr>
        <sz val="10"/>
        <rFont val="ＭＳ Ｐゴシック"/>
        <family val="3"/>
        <charset val="128"/>
      </rPr>
      <t>　</t>
    </r>
    <r>
      <rPr>
        <sz val="10"/>
        <rFont val="Arial Narrow"/>
        <family val="2"/>
      </rPr>
      <t>SAKAI MEDICINES CO., LTD. *2</t>
    </r>
    <phoneticPr fontId="2"/>
  </si>
  <si>
    <t>（子会社）　㈱東邦システムサービス</t>
    <rPh sb="1" eb="4">
      <t>コガイシャ</t>
    </rPh>
    <phoneticPr fontId="2"/>
  </si>
  <si>
    <t>（子会社）  ㈱スクウェア・ワン</t>
    <phoneticPr fontId="2"/>
  </si>
  <si>
    <r>
      <rPr>
        <sz val="9"/>
        <rFont val="ＭＳ Ｐゴシック"/>
        <family val="3"/>
        <charset val="128"/>
      </rPr>
      <t>従業員</t>
    </r>
    <r>
      <rPr>
        <sz val="9"/>
        <rFont val="Arial Narrow"/>
        <family val="3"/>
      </rPr>
      <t>1</t>
    </r>
    <r>
      <rPr>
        <sz val="9"/>
        <rFont val="Yu Gothic"/>
        <family val="3"/>
        <charset val="128"/>
      </rPr>
      <t>人当り月商</t>
    </r>
    <r>
      <rPr>
        <sz val="9"/>
        <rFont val="ＭＳ Ｐゴシック"/>
        <family val="3"/>
        <charset val="128"/>
      </rPr>
      <t xml:space="preserve">（千円）
</t>
    </r>
    <r>
      <rPr>
        <sz val="9"/>
        <rFont val="Arial Narrow"/>
        <family val="2"/>
      </rPr>
      <t>Monthly sales per employee (thousand yen)</t>
    </r>
    <rPh sb="10" eb="12">
      <t>センエン</t>
    </rPh>
    <phoneticPr fontId="2"/>
  </si>
  <si>
    <t>長期性預金の預入による支出</t>
    <phoneticPr fontId="2"/>
  </si>
  <si>
    <t>Payments into long-term time deposits</t>
    <phoneticPr fontId="2"/>
  </si>
  <si>
    <r>
      <t>(Sub-subsidiaries)</t>
    </r>
    <r>
      <rPr>
        <sz val="10"/>
        <rFont val="ＭＳ Ｐゴシック"/>
        <family val="2"/>
        <charset val="128"/>
      </rPr>
      <t>　</t>
    </r>
    <r>
      <rPr>
        <sz val="10"/>
        <rFont val="Arial Narrow"/>
        <family val="2"/>
      </rPr>
      <t>PHARMA MIRAI INC.</t>
    </r>
    <r>
      <rPr>
        <sz val="10"/>
        <rFont val="ＭＳ Ｐゴシック"/>
        <family val="2"/>
        <charset val="128"/>
      </rPr>
      <t>　</t>
    </r>
    <r>
      <rPr>
        <sz val="10"/>
        <rFont val="Arial Narrow"/>
        <family val="2"/>
      </rPr>
      <t>PHARMA DAIWA</t>
    </r>
    <r>
      <rPr>
        <sz val="10"/>
        <rFont val="ＭＳ Ｐゴシック"/>
        <family val="2"/>
        <charset val="128"/>
      </rPr>
      <t>　</t>
    </r>
    <r>
      <rPr>
        <sz val="10"/>
        <rFont val="Arial Narrow"/>
        <family val="2"/>
      </rPr>
      <t>J.MIRAIMEDICAL</t>
    </r>
    <r>
      <rPr>
        <sz val="10"/>
        <rFont val="ＭＳ Ｐゴシック"/>
        <family val="2"/>
        <charset val="128"/>
      </rPr>
      <t>　</t>
    </r>
    <r>
      <rPr>
        <sz val="10"/>
        <rFont val="Arial Narrow"/>
        <family val="2"/>
      </rPr>
      <t>VEGA PHARMA</t>
    </r>
    <r>
      <rPr>
        <sz val="10"/>
        <rFont val="ＭＳ Ｐゴシック"/>
        <family val="2"/>
        <charset val="128"/>
      </rPr>
      <t>　</t>
    </r>
    <r>
      <rPr>
        <sz val="10"/>
        <rFont val="Arial Narrow"/>
        <family val="2"/>
      </rPr>
      <t>Strelitzia*</t>
    </r>
    <r>
      <rPr>
        <sz val="10"/>
        <rFont val="ＭＳ Ｐゴシック"/>
        <family val="2"/>
        <charset val="128"/>
      </rPr>
      <t>　</t>
    </r>
    <r>
      <rPr>
        <sz val="10"/>
        <rFont val="Arial Narrow"/>
        <family val="2"/>
      </rPr>
      <t>SEIKO MEDICAL BRAIN</t>
    </r>
    <r>
      <rPr>
        <sz val="10"/>
        <rFont val="ＭＳ Ｐゴシック"/>
        <family val="2"/>
        <charset val="128"/>
      </rPr>
      <t>　</t>
    </r>
    <r>
      <rPr>
        <sz val="10"/>
        <rFont val="Arial Narrow"/>
        <family val="2"/>
      </rPr>
      <t>AOBADO</t>
    </r>
    <r>
      <rPr>
        <sz val="10"/>
        <rFont val="ＭＳ Ｐゴシック"/>
        <family val="2"/>
        <charset val="128"/>
      </rPr>
      <t>　</t>
    </r>
    <r>
      <rPr>
        <sz val="10"/>
        <rFont val="Arial Narrow"/>
        <family val="2"/>
      </rPr>
      <t>KOSEI</t>
    </r>
    <phoneticPr fontId="2"/>
  </si>
  <si>
    <r>
      <rPr>
        <sz val="9"/>
        <rFont val="ＭＳ Ｐゴシック"/>
        <family val="3"/>
        <charset val="128"/>
      </rPr>
      <t>※　ファーマみらいの子会社です。　</t>
    </r>
    <r>
      <rPr>
        <sz val="9"/>
        <rFont val="Arial Narrow"/>
        <family val="2"/>
      </rPr>
      <t xml:space="preserve">*Subsidiary of PHARMA MIRAI INC.
 </t>
    </r>
    <rPh sb="10" eb="13">
      <t>コガイシャ</t>
    </rPh>
    <phoneticPr fontId="2"/>
  </si>
  <si>
    <t>（孫会社）　㈱ファーマみらい、㈱ファーマダイワ、㈱J.みらいメディカル、ベガファーマ㈱、㈱ストレチア ※、セイコーメディカルブレーン㈱、㈱青葉堂、㈱厚生</t>
    <rPh sb="1" eb="2">
      <t>マゴ</t>
    </rPh>
    <phoneticPr fontId="2"/>
  </si>
  <si>
    <t>貸倒引当金</t>
    <phoneticPr fontId="2"/>
  </si>
  <si>
    <t>現金及び預金</t>
    <phoneticPr fontId="2"/>
  </si>
  <si>
    <t>受取手形及び売掛金</t>
    <phoneticPr fontId="2"/>
  </si>
  <si>
    <t>受取手形</t>
    <phoneticPr fontId="2"/>
  </si>
  <si>
    <t>売掛金</t>
    <phoneticPr fontId="2"/>
  </si>
  <si>
    <t>商品及び製品</t>
    <rPh sb="0" eb="2">
      <t>ショウヒン</t>
    </rPh>
    <rPh sb="2" eb="3">
      <t>オヨ</t>
    </rPh>
    <rPh sb="4" eb="6">
      <t>セイヒン</t>
    </rPh>
    <phoneticPr fontId="2"/>
  </si>
  <si>
    <t>仕入割戻未収入金</t>
    <rPh sb="4" eb="7">
      <t>ミシュウニュウ</t>
    </rPh>
    <phoneticPr fontId="2"/>
  </si>
  <si>
    <t>その他</t>
    <phoneticPr fontId="2"/>
  </si>
  <si>
    <t>有形固定資産</t>
    <phoneticPr fontId="2"/>
  </si>
  <si>
    <t>建物及び構築物（純額）</t>
    <phoneticPr fontId="2"/>
  </si>
  <si>
    <t>器具及び備品（純額）</t>
    <rPh sb="0" eb="2">
      <t>キグオ</t>
    </rPh>
    <rPh sb="2" eb="6">
      <t>ヨビビヒン</t>
    </rPh>
    <phoneticPr fontId="2"/>
  </si>
  <si>
    <t>土地</t>
    <phoneticPr fontId="2"/>
  </si>
  <si>
    <t>建設仮勘定</t>
    <phoneticPr fontId="2"/>
  </si>
  <si>
    <t>無形固定資産</t>
    <phoneticPr fontId="2"/>
  </si>
  <si>
    <t>投資その他の資産</t>
    <phoneticPr fontId="2"/>
  </si>
  <si>
    <t>投資有価証券</t>
    <phoneticPr fontId="2"/>
  </si>
  <si>
    <t>支払手形及び買掛金</t>
    <phoneticPr fontId="2"/>
  </si>
  <si>
    <t>短期借入金</t>
    <phoneticPr fontId="2"/>
  </si>
  <si>
    <r>
      <t>1</t>
    </r>
    <r>
      <rPr>
        <sz val="9"/>
        <rFont val="ＭＳ Ｐゴシック"/>
        <family val="3"/>
        <charset val="128"/>
      </rPr>
      <t>年内償還予定の社債</t>
    </r>
    <phoneticPr fontId="2"/>
  </si>
  <si>
    <r>
      <t>1</t>
    </r>
    <r>
      <rPr>
        <sz val="7.5"/>
        <rFont val="ＭＳ Ｐゴシック"/>
        <family val="3"/>
        <charset val="128"/>
      </rPr>
      <t>年以内に返済予定の長期借入金</t>
    </r>
    <phoneticPr fontId="2"/>
  </si>
  <si>
    <t>未払法人税等</t>
    <phoneticPr fontId="2"/>
  </si>
  <si>
    <t>賞与引当金</t>
    <phoneticPr fontId="2"/>
  </si>
  <si>
    <t>社債</t>
    <phoneticPr fontId="2"/>
  </si>
  <si>
    <t>長期借入金</t>
    <phoneticPr fontId="2"/>
  </si>
  <si>
    <t>繰延税金負債</t>
    <phoneticPr fontId="2"/>
  </si>
  <si>
    <t>退職給付に係る負債</t>
    <phoneticPr fontId="2"/>
  </si>
  <si>
    <t>資産除去債務</t>
    <phoneticPr fontId="2"/>
  </si>
  <si>
    <t>独占禁止法関連損失引当金</t>
    <rPh sb="11" eb="12">
      <t>キン</t>
    </rPh>
    <phoneticPr fontId="2"/>
  </si>
  <si>
    <t>資本金</t>
    <rPh sb="0" eb="3">
      <t>シホンキン</t>
    </rPh>
    <phoneticPr fontId="2"/>
  </si>
  <si>
    <t>資本剰余金</t>
    <rPh sb="0" eb="2">
      <t>シホン</t>
    </rPh>
    <rPh sb="2" eb="5">
      <t>ジョウヨキン</t>
    </rPh>
    <phoneticPr fontId="2"/>
  </si>
  <si>
    <t>利益剰余金</t>
    <rPh sb="0" eb="2">
      <t>リエキ</t>
    </rPh>
    <rPh sb="2" eb="5">
      <t>ジョウヨキン</t>
    </rPh>
    <phoneticPr fontId="2"/>
  </si>
  <si>
    <t>自己株式</t>
    <rPh sb="0" eb="2">
      <t>ジコ</t>
    </rPh>
    <rPh sb="2" eb="4">
      <t>カブシキ</t>
    </rPh>
    <phoneticPr fontId="2"/>
  </si>
  <si>
    <t>その他有価証券評価差額金</t>
    <rPh sb="2" eb="3">
      <t>タ</t>
    </rPh>
    <rPh sb="3" eb="5">
      <t>ユウカ</t>
    </rPh>
    <rPh sb="5" eb="7">
      <t>ショウケン</t>
    </rPh>
    <rPh sb="7" eb="9">
      <t>ヒョウカ</t>
    </rPh>
    <rPh sb="9" eb="11">
      <t>サガク</t>
    </rPh>
    <rPh sb="11" eb="12">
      <t>キン</t>
    </rPh>
    <phoneticPr fontId="2"/>
  </si>
  <si>
    <t>土地再評価差額金</t>
    <rPh sb="0" eb="2">
      <t>トチ</t>
    </rPh>
    <rPh sb="2" eb="5">
      <t>サイヒョウカ</t>
    </rPh>
    <rPh sb="5" eb="7">
      <t>サガク</t>
    </rPh>
    <rPh sb="7" eb="8">
      <t>キン</t>
    </rPh>
    <phoneticPr fontId="2"/>
  </si>
  <si>
    <t>役員報酬及び給料手当</t>
    <rPh sb="2" eb="4">
      <t>ホウシュウ</t>
    </rPh>
    <rPh sb="4" eb="5">
      <t>オヨ</t>
    </rPh>
    <phoneticPr fontId="2"/>
  </si>
  <si>
    <t>賞与引当金繰入額</t>
    <phoneticPr fontId="2"/>
  </si>
  <si>
    <t>福利厚生費</t>
    <phoneticPr fontId="2"/>
  </si>
  <si>
    <t>車両費</t>
    <rPh sb="0" eb="3">
      <t>シャリョウヒ</t>
    </rPh>
    <phoneticPr fontId="2"/>
  </si>
  <si>
    <t>減価償却費</t>
    <phoneticPr fontId="2"/>
  </si>
  <si>
    <t>賃借料</t>
    <phoneticPr fontId="2"/>
  </si>
  <si>
    <t>仮払消費税の未控除費用</t>
    <phoneticPr fontId="2"/>
  </si>
  <si>
    <t>受取利息</t>
    <phoneticPr fontId="2"/>
  </si>
  <si>
    <t>受取配当金</t>
    <phoneticPr fontId="2"/>
  </si>
  <si>
    <t>受取手数料</t>
    <phoneticPr fontId="2"/>
  </si>
  <si>
    <t>不動産賃貸料</t>
    <phoneticPr fontId="2"/>
  </si>
  <si>
    <t>持分法による投資利益</t>
    <phoneticPr fontId="2"/>
  </si>
  <si>
    <t>支払利息</t>
    <phoneticPr fontId="2"/>
  </si>
  <si>
    <t>固定資産売却益</t>
    <phoneticPr fontId="2"/>
  </si>
  <si>
    <t>投資有価証券売却益</t>
    <phoneticPr fontId="2"/>
  </si>
  <si>
    <t>その他</t>
    <phoneticPr fontId="2"/>
  </si>
  <si>
    <t>固定資産処分損</t>
    <phoneticPr fontId="2"/>
  </si>
  <si>
    <t>投資有価証券評価損</t>
    <phoneticPr fontId="2"/>
  </si>
  <si>
    <t>関係会社株式評価損</t>
    <phoneticPr fontId="2"/>
  </si>
  <si>
    <t>独占禁止法関連損失引当金繰入額</t>
    <phoneticPr fontId="2"/>
  </si>
  <si>
    <r>
      <t xml:space="preserve">(Subsidiary) </t>
    </r>
    <r>
      <rPr>
        <sz val="10"/>
        <rFont val="ＭＳ Ｐゴシック"/>
        <family val="3"/>
        <charset val="128"/>
      </rPr>
      <t>　</t>
    </r>
    <r>
      <rPr>
        <sz val="10"/>
        <rFont val="Arial Narrow"/>
        <family val="2"/>
      </rPr>
      <t>SQUARE</t>
    </r>
    <r>
      <rPr>
        <sz val="10"/>
        <rFont val="Yu Gothic"/>
        <family val="2"/>
        <charset val="128"/>
      </rPr>
      <t>･</t>
    </r>
    <r>
      <rPr>
        <sz val="10"/>
        <rFont val="Arial Narrow"/>
        <family val="2"/>
      </rPr>
      <t>ONE Co., Ltd.</t>
    </r>
    <phoneticPr fontId="2"/>
  </si>
  <si>
    <t>ソフトウェア開発・販売、企業・医業
経営コンサルティング</t>
    <phoneticPr fontId="2"/>
  </si>
  <si>
    <r>
      <t xml:space="preserve">(Subsidiary) </t>
    </r>
    <r>
      <rPr>
        <sz val="10"/>
        <rFont val="ＭＳ Ｐゴシック"/>
        <family val="3"/>
        <charset val="128"/>
      </rPr>
      <t>　</t>
    </r>
    <r>
      <rPr>
        <sz val="10"/>
        <rFont val="Arial Narrow"/>
        <family val="2"/>
      </rPr>
      <t>Toho Real Estate Co., Ltd.*</t>
    </r>
    <phoneticPr fontId="2"/>
  </si>
  <si>
    <r>
      <t xml:space="preserve">(Subsidiary) </t>
    </r>
    <r>
      <rPr>
        <sz val="10"/>
        <rFont val="ＭＳ Ｐゴシック"/>
        <family val="3"/>
        <charset val="128"/>
      </rPr>
      <t>　</t>
    </r>
    <r>
      <rPr>
        <sz val="10"/>
        <rFont val="Arial Narrow"/>
        <family val="2"/>
      </rPr>
      <t>Orphan Trust Japan Co., Ltd.*</t>
    </r>
    <phoneticPr fontId="2"/>
  </si>
  <si>
    <r>
      <t xml:space="preserve">(Subsidiary) </t>
    </r>
    <r>
      <rPr>
        <sz val="10"/>
        <rFont val="ＭＳ Ｐゴシック"/>
        <family val="3"/>
        <charset val="128"/>
      </rPr>
      <t>　</t>
    </r>
    <r>
      <rPr>
        <sz val="10"/>
        <rFont val="Arial Narrow"/>
        <family val="2"/>
      </rPr>
      <t>Sunmedical., Co. Ltd.*</t>
    </r>
    <phoneticPr fontId="2"/>
  </si>
  <si>
    <r>
      <t xml:space="preserve">(Subsidiary) </t>
    </r>
    <r>
      <rPr>
        <sz val="10"/>
        <rFont val="ＭＳ Ｐゴシック"/>
        <family val="3"/>
        <charset val="128"/>
      </rPr>
      <t>　</t>
    </r>
    <r>
      <rPr>
        <sz val="10"/>
        <rFont val="Arial Narrow"/>
        <family val="2"/>
      </rPr>
      <t>Alpharia Co., Ltd.*</t>
    </r>
    <phoneticPr fontId="2"/>
  </si>
  <si>
    <r>
      <t xml:space="preserve">(Subsidiary) </t>
    </r>
    <r>
      <rPr>
        <sz val="10"/>
        <rFont val="ＭＳ Ｐゴシック"/>
        <family val="3"/>
        <charset val="128"/>
      </rPr>
      <t>　</t>
    </r>
    <r>
      <rPr>
        <sz val="10"/>
        <rFont val="Arial Narrow"/>
        <family val="2"/>
      </rPr>
      <t>KYOSO LOGISTICS CO., LTD.*</t>
    </r>
    <phoneticPr fontId="2"/>
  </si>
  <si>
    <r>
      <t>医薬品製造販売事業｜</t>
    </r>
    <r>
      <rPr>
        <sz val="10"/>
        <rFont val="Arial Narrow"/>
        <family val="2"/>
      </rPr>
      <t>Pharmaceutical manufacturing and sales business</t>
    </r>
    <rPh sb="7" eb="8">
      <t>ジ</t>
    </rPh>
    <phoneticPr fontId="2"/>
  </si>
  <si>
    <r>
      <rPr>
        <sz val="9"/>
        <rFont val="ＭＳ Ｐゴシック"/>
        <family val="3"/>
        <charset val="128"/>
      </rPr>
      <t xml:space="preserve">損益分岐点（百万円）※
</t>
    </r>
    <r>
      <rPr>
        <sz val="9"/>
        <rFont val="Arial Narrow"/>
        <family val="2"/>
      </rPr>
      <t>Breakeven point (million yen)*</t>
    </r>
    <rPh sb="0" eb="2">
      <t>ソンエキ</t>
    </rPh>
    <rPh sb="2" eb="5">
      <t>ブンキテン</t>
    </rPh>
    <rPh sb="6" eb="8">
      <t>ヒャクマン</t>
    </rPh>
    <rPh sb="8" eb="9">
      <t>エン</t>
    </rPh>
    <phoneticPr fontId="2"/>
  </si>
  <si>
    <r>
      <rPr>
        <sz val="9"/>
        <rFont val="ＭＳ Ｐゴシック"/>
        <family val="3"/>
        <charset val="128"/>
      </rPr>
      <t xml:space="preserve">損益分岐点比率（％）※
</t>
    </r>
    <r>
      <rPr>
        <sz val="9"/>
        <rFont val="Arial Narrow"/>
        <family val="2"/>
      </rPr>
      <t>Breakeven point ratio (%)*</t>
    </r>
    <rPh sb="0" eb="2">
      <t>ソンエキ</t>
    </rPh>
    <rPh sb="2" eb="5">
      <t>ブンキテン</t>
    </rPh>
    <rPh sb="5" eb="7">
      <t>ヒリツ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</si>
</sst>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176" formatCode="#,##0_ "/>
    <numFmt numFmtId="177" formatCode="0.0%"/>
    <numFmt numFmtId="178" formatCode="#,##0;&quot;▲ &quot;#,##0"/>
    <numFmt numFmtId="179" formatCode="#,##0.00;&quot;▲ &quot;#,##0.00"/>
    <numFmt numFmtId="180" formatCode="0;&quot;▲ &quot;0"/>
    <numFmt numFmtId="181" formatCode="0_);[Red]\(0\)"/>
    <numFmt numFmtId="182" formatCode="mmm\-yyyy"/>
    <numFmt numFmtId="183" formatCode="#,##0_);[Red]\(#,##0\)"/>
    <numFmt numFmtId="184" formatCode="#,##0;&quot;△ &quot;#,##0"/>
  </numFmts>
  <fonts count="52">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0"/>
      <color indexed="9"/>
      <name val="ＭＳ Ｐゴシック"/>
      <family val="3"/>
      <charset val="128"/>
    </font>
    <font>
      <sz val="9"/>
      <name val="ＭＳ Ｐゴシック"/>
      <family val="3"/>
      <charset val="128"/>
    </font>
    <font>
      <sz val="8"/>
      <name val="ＭＳ Ｐゴシック"/>
      <family val="3"/>
      <charset val="128"/>
    </font>
    <font>
      <sz val="10"/>
      <name val="Arial Narrow"/>
      <family val="2"/>
    </font>
    <font>
      <sz val="9"/>
      <name val="Arial Narrow"/>
      <family val="2"/>
    </font>
    <font>
      <sz val="8"/>
      <name val="Arial Narrow"/>
      <family val="2"/>
    </font>
    <font>
      <b/>
      <sz val="9"/>
      <color indexed="9"/>
      <name val="Arial Narrow"/>
      <family val="2"/>
    </font>
    <font>
      <b/>
      <sz val="9"/>
      <name val="Arial Narrow"/>
      <family val="2"/>
    </font>
    <font>
      <b/>
      <sz val="10"/>
      <color indexed="9"/>
      <name val="Arial Narrow"/>
      <family val="2"/>
    </font>
    <font>
      <b/>
      <sz val="10"/>
      <name val="Arial Narrow"/>
      <family val="2"/>
    </font>
    <font>
      <sz val="7.5"/>
      <name val="Arial Narrow"/>
      <family val="2"/>
    </font>
    <font>
      <sz val="7.5"/>
      <name val="ＭＳ Ｐゴシック"/>
      <family val="3"/>
      <charset val="128"/>
    </font>
    <font>
      <b/>
      <sz val="7.5"/>
      <name val="Arial Narrow"/>
      <family val="2"/>
    </font>
    <font>
      <sz val="10"/>
      <color indexed="9"/>
      <name val="Arial Narrow"/>
      <family val="2"/>
    </font>
    <font>
      <u/>
      <sz val="10"/>
      <name val="Arial Narrow"/>
      <family val="2"/>
    </font>
    <font>
      <sz val="7"/>
      <name val="Arial Narrow"/>
      <family val="2"/>
    </font>
    <font>
      <sz val="7"/>
      <name val="ＭＳ Ｐゴシック"/>
      <family val="3"/>
      <charset val="128"/>
    </font>
    <font>
      <sz val="6.5"/>
      <name val="Arial Narrow"/>
      <family val="2"/>
    </font>
    <font>
      <sz val="6.5"/>
      <name val="ＭＳ Ｐゴシック"/>
      <family val="3"/>
      <charset val="128"/>
    </font>
    <font>
      <b/>
      <sz val="9"/>
      <color theme="0"/>
      <name val="Arial Narrow"/>
      <family val="2"/>
    </font>
    <font>
      <sz val="10"/>
      <color rgb="FFFF0000"/>
      <name val="Arial Narrow"/>
      <family val="2"/>
    </font>
    <font>
      <sz val="10"/>
      <name val="ＭＳ Ｐゴシック"/>
      <family val="3"/>
      <charset val="128"/>
      <scheme val="minor"/>
    </font>
    <font>
      <sz val="10"/>
      <color rgb="FFFF0000"/>
      <name val="ＭＳ Ｐゴシック"/>
      <family val="3"/>
      <charset val="128"/>
    </font>
    <font>
      <sz val="9"/>
      <name val="ＭＳ Ｐゴシック"/>
      <family val="3"/>
      <charset val="128"/>
      <scheme val="minor"/>
    </font>
    <font>
      <b/>
      <sz val="10"/>
      <color theme="0"/>
      <name val="Arial Narrow"/>
      <family val="2"/>
    </font>
    <font>
      <b/>
      <sz val="10"/>
      <color theme="0"/>
      <name val="ＭＳ Ｐゴシック"/>
      <family val="3"/>
      <charset val="128"/>
    </font>
    <font>
      <sz val="9"/>
      <color rgb="FFFF0000"/>
      <name val="Arial Narrow"/>
      <family val="2"/>
    </font>
    <font>
      <sz val="9"/>
      <color theme="1"/>
      <name val="Arial Narrow"/>
      <family val="2"/>
    </font>
    <font>
      <sz val="10"/>
      <color theme="1"/>
      <name val="Arial Narrow"/>
      <family val="2"/>
    </font>
    <font>
      <u/>
      <sz val="9"/>
      <name val="Arial Narrow"/>
      <family val="2"/>
    </font>
    <font>
      <sz val="10"/>
      <name val="ＭＳ Ｐゴシック"/>
      <family val="3"/>
      <charset val="128"/>
      <scheme val="major"/>
    </font>
    <font>
      <b/>
      <sz val="9"/>
      <color indexed="9"/>
      <name val="ＭＳ Ｐゴシック"/>
      <family val="3"/>
      <charset val="128"/>
    </font>
    <font>
      <sz val="9"/>
      <color theme="1"/>
      <name val="ＭＳ Ｐゴシック"/>
      <family val="3"/>
      <charset val="128"/>
    </font>
    <font>
      <sz val="9"/>
      <name val="ＭＳ Ｐゴシック"/>
      <family val="3"/>
      <charset val="128"/>
      <scheme val="major"/>
    </font>
    <font>
      <b/>
      <sz val="9"/>
      <color indexed="22"/>
      <name val="Arial Narrow"/>
      <family val="2"/>
    </font>
    <font>
      <sz val="8.5"/>
      <name val="Arial Narrow"/>
      <family val="2"/>
    </font>
    <font>
      <sz val="10"/>
      <name val="Arial Narrow"/>
      <family val="3"/>
      <charset val="128"/>
    </font>
    <font>
      <sz val="9"/>
      <name val="Arial Narrow"/>
      <family val="3"/>
      <charset val="128"/>
    </font>
    <font>
      <sz val="10"/>
      <name val="ＭＳ Ｐゴシック"/>
      <family val="2"/>
      <charset val="128"/>
    </font>
    <font>
      <sz val="10"/>
      <name val="MS UI Gothic"/>
      <family val="2"/>
      <charset val="1"/>
    </font>
    <font>
      <sz val="10"/>
      <name val="Arial Narrow"/>
      <family val="2"/>
      <charset val="1"/>
    </font>
    <font>
      <sz val="11"/>
      <name val="ＦＡ 丸ゴシックＭ"/>
      <family val="3"/>
      <charset val="128"/>
    </font>
    <font>
      <sz val="9"/>
      <color rgb="FFFF0000"/>
      <name val="ＭＳ Ｐゴシック"/>
      <family val="2"/>
      <charset val="128"/>
    </font>
    <font>
      <sz val="7.5"/>
      <color rgb="FFFF0000"/>
      <name val="ＭＳ Ｐゴシック"/>
      <family val="2"/>
      <charset val="128"/>
    </font>
    <font>
      <sz val="10"/>
      <name val="Arial Narrow"/>
      <family val="3"/>
    </font>
    <font>
      <sz val="10"/>
      <name val="Yu Gothic"/>
      <family val="2"/>
      <charset val="128"/>
    </font>
    <font>
      <sz val="9"/>
      <name val="Arial Narrow"/>
      <family val="3"/>
    </font>
    <font>
      <sz val="9"/>
      <name val="Yu Gothic"/>
      <family val="3"/>
      <charset val="128"/>
    </font>
  </fonts>
  <fills count="11">
    <fill>
      <patternFill patternType="none"/>
    </fill>
    <fill>
      <patternFill patternType="gray125"/>
    </fill>
    <fill>
      <patternFill patternType="solid">
        <fgColor indexed="32"/>
        <bgColor indexed="64"/>
      </patternFill>
    </fill>
    <fill>
      <patternFill patternType="solid">
        <fgColor indexed="32"/>
        <bgColor indexed="18"/>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18"/>
        <bgColor indexed="64"/>
      </patternFill>
    </fill>
    <fill>
      <patternFill patternType="solid">
        <fgColor indexed="18"/>
        <bgColor indexed="18"/>
      </patternFill>
    </fill>
    <fill>
      <patternFill patternType="solid">
        <fgColor theme="8" tint="0.79998168889431442"/>
        <bgColor indexed="64"/>
      </patternFill>
    </fill>
    <fill>
      <patternFill patternType="solid">
        <fgColor theme="0"/>
        <bgColor indexed="64"/>
      </patternFill>
    </fill>
  </fills>
  <borders count="16">
    <border>
      <left/>
      <right/>
      <top/>
      <bottom/>
      <diagonal/>
    </border>
    <border>
      <left/>
      <right/>
      <top style="thin">
        <color indexed="64"/>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style="hair">
        <color indexed="64"/>
      </top>
      <bottom style="thin">
        <color indexed="64"/>
      </bottom>
      <diagonal/>
    </border>
    <border>
      <left/>
      <right/>
      <top style="thin">
        <color indexed="64"/>
      </top>
      <bottom style="hair">
        <color indexed="64"/>
      </bottom>
      <diagonal/>
    </border>
    <border>
      <left/>
      <right/>
      <top style="thin">
        <color indexed="64"/>
      </top>
      <bottom style="thin">
        <color indexed="64"/>
      </bottom>
      <diagonal/>
    </border>
    <border>
      <left/>
      <right/>
      <top style="double">
        <color indexed="64"/>
      </top>
      <bottom style="thin">
        <color indexed="64"/>
      </bottom>
      <diagonal/>
    </border>
  </borders>
  <cellStyleXfs count="7">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45" fillId="0" borderId="0"/>
    <xf numFmtId="38" fontId="1" fillId="0" borderId="0" applyFont="0" applyFill="0" applyBorder="0" applyAlignment="0" applyProtection="0"/>
    <xf numFmtId="0" fontId="1" fillId="0" borderId="0"/>
    <xf numFmtId="9" fontId="1" fillId="0" borderId="0" applyFont="0" applyFill="0" applyBorder="0" applyAlignment="0" applyProtection="0"/>
  </cellStyleXfs>
  <cellXfs count="501">
    <xf numFmtId="0" fontId="0" fillId="0" borderId="0" xfId="0">
      <alignment vertical="center"/>
    </xf>
    <xf numFmtId="0" fontId="0" fillId="0" borderId="0" xfId="0" applyFill="1">
      <alignment vertical="center"/>
    </xf>
    <xf numFmtId="0" fontId="0" fillId="2" borderId="0" xfId="0" applyFill="1">
      <alignment vertical="center"/>
    </xf>
    <xf numFmtId="0" fontId="0" fillId="3" borderId="0" xfId="0" applyFill="1">
      <alignment vertical="center"/>
    </xf>
    <xf numFmtId="0" fontId="5" fillId="0" borderId="0" xfId="0" applyFont="1" applyFill="1">
      <alignment vertical="center"/>
    </xf>
    <xf numFmtId="0" fontId="5" fillId="0" borderId="0" xfId="0" applyFont="1">
      <alignment vertical="center"/>
    </xf>
    <xf numFmtId="0" fontId="7" fillId="0" borderId="0" xfId="0" applyFont="1">
      <alignment vertical="center"/>
    </xf>
    <xf numFmtId="0" fontId="7" fillId="0" borderId="0" xfId="0" applyFont="1" applyFill="1" applyBorder="1">
      <alignment vertical="center"/>
    </xf>
    <xf numFmtId="0" fontId="8" fillId="0" borderId="0" xfId="0" applyFont="1" applyFill="1" applyBorder="1">
      <alignment vertical="center"/>
    </xf>
    <xf numFmtId="177" fontId="8" fillId="0" borderId="0" xfId="0" applyNumberFormat="1" applyFont="1">
      <alignment vertical="center"/>
    </xf>
    <xf numFmtId="0" fontId="7" fillId="0" borderId="0" xfId="0" applyFont="1" applyFill="1">
      <alignment vertical="center"/>
    </xf>
    <xf numFmtId="0" fontId="8" fillId="0" borderId="0" xfId="0" applyFont="1" applyAlignment="1">
      <alignment horizontal="right" vertical="center"/>
    </xf>
    <xf numFmtId="177" fontId="8" fillId="0" borderId="0" xfId="0" applyNumberFormat="1" applyFont="1" applyFill="1" applyAlignment="1">
      <alignment horizontal="right" vertical="center"/>
    </xf>
    <xf numFmtId="0" fontId="7" fillId="0" borderId="0" xfId="0" applyFont="1" applyFill="1" applyAlignment="1">
      <alignment vertical="center"/>
    </xf>
    <xf numFmtId="49" fontId="7" fillId="0" borderId="0" xfId="0" applyNumberFormat="1" applyFont="1" applyFill="1" applyAlignment="1">
      <alignment horizontal="right" vertical="center"/>
    </xf>
    <xf numFmtId="38" fontId="7" fillId="0" borderId="0" xfId="2" applyFont="1" applyFill="1">
      <alignment vertical="center"/>
    </xf>
    <xf numFmtId="178" fontId="7" fillId="0" borderId="0" xfId="0" applyNumberFormat="1" applyFont="1">
      <alignment vertical="center"/>
    </xf>
    <xf numFmtId="0" fontId="14" fillId="0" borderId="0" xfId="0" applyFont="1">
      <alignment vertical="center"/>
    </xf>
    <xf numFmtId="0" fontId="14" fillId="0" borderId="0" xfId="0" applyFont="1" applyFill="1">
      <alignment vertical="center"/>
    </xf>
    <xf numFmtId="0" fontId="15" fillId="0" borderId="0" xfId="0" applyFont="1" applyFill="1">
      <alignment vertical="center"/>
    </xf>
    <xf numFmtId="0" fontId="13" fillId="0" borderId="0" xfId="0" applyFont="1" applyFill="1">
      <alignment vertical="center"/>
    </xf>
    <xf numFmtId="49" fontId="7" fillId="5" borderId="0" xfId="0" applyNumberFormat="1" applyFont="1" applyFill="1" applyAlignment="1">
      <alignment horizontal="right" vertical="center"/>
    </xf>
    <xf numFmtId="0" fontId="7" fillId="5" borderId="0" xfId="0" applyFont="1" applyFill="1" applyAlignment="1">
      <alignment vertical="center"/>
    </xf>
    <xf numFmtId="0" fontId="7" fillId="5" borderId="0" xfId="0" applyFont="1" applyFill="1">
      <alignment vertical="center"/>
    </xf>
    <xf numFmtId="0" fontId="8" fillId="5" borderId="0" xfId="0" applyFont="1" applyFill="1">
      <alignment vertical="center"/>
    </xf>
    <xf numFmtId="0" fontId="16" fillId="0" borderId="0" xfId="0" applyFont="1" applyAlignment="1">
      <alignment horizontal="center" vertical="center"/>
    </xf>
    <xf numFmtId="0" fontId="7" fillId="0" borderId="0" xfId="0" applyFont="1" applyAlignment="1">
      <alignment horizontal="right" vertical="center"/>
    </xf>
    <xf numFmtId="0" fontId="12" fillId="0" borderId="0" xfId="0" applyFont="1" applyFill="1" applyBorder="1">
      <alignment vertical="center"/>
    </xf>
    <xf numFmtId="0" fontId="12" fillId="0" borderId="0" xfId="0" applyFont="1" applyFill="1">
      <alignment vertical="center"/>
    </xf>
    <xf numFmtId="0" fontId="8" fillId="0" borderId="0" xfId="0" applyFont="1" applyFill="1" applyAlignment="1">
      <alignment vertical="center"/>
    </xf>
    <xf numFmtId="0" fontId="12" fillId="0" borderId="0" xfId="0" applyFont="1" applyFill="1" applyAlignment="1">
      <alignment horizontal="center" vertical="center"/>
    </xf>
    <xf numFmtId="0" fontId="7" fillId="0" borderId="0" xfId="0" applyFont="1" applyFill="1" applyAlignment="1">
      <alignment horizontal="right" vertical="center"/>
    </xf>
    <xf numFmtId="0" fontId="7" fillId="4" borderId="0" xfId="0" applyFont="1" applyFill="1">
      <alignment vertical="center"/>
    </xf>
    <xf numFmtId="0" fontId="18" fillId="0" borderId="0" xfId="0" applyFont="1">
      <alignment vertical="center"/>
    </xf>
    <xf numFmtId="0" fontId="12" fillId="7" borderId="0" xfId="0" applyFont="1" applyFill="1">
      <alignment vertical="center"/>
    </xf>
    <xf numFmtId="49" fontId="13" fillId="7" borderId="0" xfId="0" applyNumberFormat="1" applyFont="1" applyFill="1" applyAlignment="1">
      <alignment horizontal="right" vertical="center"/>
    </xf>
    <xf numFmtId="0" fontId="7" fillId="7" borderId="0" xfId="0" applyFont="1" applyFill="1">
      <alignment vertical="center"/>
    </xf>
    <xf numFmtId="0" fontId="12" fillId="8" borderId="0" xfId="0" applyFont="1" applyFill="1">
      <alignment vertical="center"/>
    </xf>
    <xf numFmtId="0" fontId="17" fillId="0" borderId="0" xfId="0" applyFont="1" applyFill="1">
      <alignment vertical="center"/>
    </xf>
    <xf numFmtId="0" fontId="17" fillId="0" borderId="0" xfId="0" applyFont="1">
      <alignment vertical="center"/>
    </xf>
    <xf numFmtId="0" fontId="12" fillId="0" borderId="0" xfId="0" applyFont="1">
      <alignment vertical="center"/>
    </xf>
    <xf numFmtId="0" fontId="12" fillId="0" borderId="0" xfId="0" applyFont="1" applyAlignment="1">
      <alignment horizontal="center" vertical="center"/>
    </xf>
    <xf numFmtId="0" fontId="13" fillId="0" borderId="0" xfId="0" applyFont="1" applyFill="1" applyAlignment="1">
      <alignment horizontal="center" vertical="center"/>
    </xf>
    <xf numFmtId="0" fontId="13" fillId="0" borderId="0" xfId="0" applyFont="1" applyAlignment="1">
      <alignment horizontal="center" vertical="center"/>
    </xf>
    <xf numFmtId="179" fontId="7" fillId="0" borderId="0" xfId="0" applyNumberFormat="1" applyFont="1">
      <alignment vertical="center"/>
    </xf>
    <xf numFmtId="0" fontId="8" fillId="4" borderId="0" xfId="0" applyFont="1" applyFill="1" applyAlignment="1">
      <alignment horizontal="center" vertical="center"/>
    </xf>
    <xf numFmtId="0" fontId="8" fillId="0" borderId="0" xfId="0" applyFont="1" applyFill="1" applyAlignment="1">
      <alignment vertical="top" wrapText="1"/>
    </xf>
    <xf numFmtId="0" fontId="10" fillId="7" borderId="0" xfId="0" applyFont="1" applyFill="1">
      <alignment vertical="center"/>
    </xf>
    <xf numFmtId="0" fontId="7" fillId="0" borderId="9" xfId="0" applyFont="1" applyFill="1" applyBorder="1">
      <alignment vertical="center"/>
    </xf>
    <xf numFmtId="0" fontId="7" fillId="0" borderId="10" xfId="0" applyFont="1" applyFill="1" applyBorder="1">
      <alignment vertical="center"/>
    </xf>
    <xf numFmtId="0" fontId="3" fillId="0" borderId="10" xfId="0" applyFont="1" applyFill="1" applyBorder="1">
      <alignment vertical="center"/>
    </xf>
    <xf numFmtId="49" fontId="7" fillId="0" borderId="10" xfId="0" applyNumberFormat="1" applyFont="1" applyFill="1" applyBorder="1" applyAlignment="1">
      <alignment horizontal="right" vertical="center"/>
    </xf>
    <xf numFmtId="0" fontId="7" fillId="0" borderId="10" xfId="0" applyFont="1" applyFill="1" applyBorder="1" applyAlignment="1">
      <alignment vertical="center"/>
    </xf>
    <xf numFmtId="0" fontId="8" fillId="0" borderId="10" xfId="0" applyFont="1" applyFill="1" applyBorder="1">
      <alignment vertical="center"/>
    </xf>
    <xf numFmtId="10" fontId="7" fillId="0" borderId="10" xfId="0" applyNumberFormat="1" applyFont="1" applyFill="1" applyBorder="1">
      <alignment vertical="center"/>
    </xf>
    <xf numFmtId="40" fontId="7" fillId="0" borderId="10" xfId="2" applyNumberFormat="1" applyFont="1" applyFill="1" applyBorder="1">
      <alignment vertical="center"/>
    </xf>
    <xf numFmtId="0" fontId="9" fillId="0" borderId="10" xfId="0" applyFont="1" applyFill="1" applyBorder="1">
      <alignment vertical="center"/>
    </xf>
    <xf numFmtId="179" fontId="7" fillId="0" borderId="10" xfId="0" applyNumberFormat="1" applyFont="1" applyFill="1" applyBorder="1">
      <alignment vertical="center"/>
    </xf>
    <xf numFmtId="0" fontId="5" fillId="0" borderId="10" xfId="0" applyFont="1" applyFill="1" applyBorder="1">
      <alignment vertical="center"/>
    </xf>
    <xf numFmtId="0" fontId="8" fillId="9" borderId="10" xfId="0" applyFont="1" applyFill="1" applyBorder="1">
      <alignment vertical="center"/>
    </xf>
    <xf numFmtId="0" fontId="8" fillId="9" borderId="10" xfId="0" applyFont="1" applyFill="1" applyBorder="1" applyAlignment="1">
      <alignment vertical="center" wrapText="1"/>
    </xf>
    <xf numFmtId="0" fontId="5" fillId="9" borderId="10" xfId="0" applyFont="1" applyFill="1" applyBorder="1">
      <alignment vertical="center"/>
    </xf>
    <xf numFmtId="0" fontId="9" fillId="0" borderId="10" xfId="0" applyFont="1" applyFill="1" applyBorder="1" applyAlignment="1">
      <alignment vertical="center" wrapText="1"/>
    </xf>
    <xf numFmtId="0" fontId="3" fillId="0" borderId="11" xfId="0" applyFont="1" applyFill="1" applyBorder="1">
      <alignment vertical="center"/>
    </xf>
    <xf numFmtId="0" fontId="7" fillId="0" borderId="11" xfId="0" applyFont="1" applyFill="1" applyBorder="1">
      <alignment vertical="center"/>
    </xf>
    <xf numFmtId="0" fontId="8" fillId="4" borderId="0" xfId="0" applyFont="1" applyFill="1">
      <alignment vertical="center"/>
    </xf>
    <xf numFmtId="0" fontId="8" fillId="0" borderId="11" xfId="0" applyFont="1" applyFill="1" applyBorder="1">
      <alignment vertical="center"/>
    </xf>
    <xf numFmtId="0" fontId="8" fillId="10" borderId="10" xfId="0" applyFont="1" applyFill="1" applyBorder="1">
      <alignment vertical="center"/>
    </xf>
    <xf numFmtId="0" fontId="5" fillId="10" borderId="10" xfId="0" applyFont="1" applyFill="1" applyBorder="1">
      <alignment vertical="center"/>
    </xf>
    <xf numFmtId="0" fontId="8" fillId="0" borderId="10" xfId="0" applyFont="1" applyFill="1" applyBorder="1" applyAlignment="1">
      <alignment vertical="center" shrinkToFit="1"/>
    </xf>
    <xf numFmtId="176" fontId="7" fillId="0" borderId="0" xfId="0" applyNumberFormat="1" applyFont="1" applyFill="1" applyBorder="1" applyAlignment="1">
      <alignment horizontal="right" vertical="center"/>
    </xf>
    <xf numFmtId="0" fontId="0" fillId="0" borderId="0" xfId="0" applyAlignment="1">
      <alignment vertical="center"/>
    </xf>
    <xf numFmtId="0" fontId="13" fillId="8" borderId="0" xfId="0" applyFont="1" applyFill="1">
      <alignment vertical="center"/>
    </xf>
    <xf numFmtId="0" fontId="13" fillId="7" borderId="0" xfId="0" applyFont="1" applyFill="1">
      <alignment vertical="center"/>
    </xf>
    <xf numFmtId="0" fontId="13" fillId="0" borderId="0" xfId="0" applyFont="1">
      <alignment vertical="center"/>
    </xf>
    <xf numFmtId="179" fontId="8" fillId="0" borderId="10" xfId="0" applyNumberFormat="1" applyFont="1" applyFill="1" applyBorder="1" applyAlignment="1">
      <alignment vertical="center" wrapText="1"/>
    </xf>
    <xf numFmtId="0" fontId="7" fillId="4" borderId="0" xfId="0" applyFont="1" applyFill="1" applyAlignment="1">
      <alignment horizontal="left" vertical="center"/>
    </xf>
    <xf numFmtId="0" fontId="3" fillId="4" borderId="0" xfId="0" applyFont="1" applyFill="1" applyAlignment="1">
      <alignment horizontal="left" vertical="center"/>
    </xf>
    <xf numFmtId="177" fontId="7" fillId="0" borderId="0" xfId="1" applyNumberFormat="1" applyFont="1" applyFill="1">
      <alignment vertical="center"/>
    </xf>
    <xf numFmtId="0" fontId="6" fillId="0" borderId="0" xfId="0" applyFont="1">
      <alignment vertical="center"/>
    </xf>
    <xf numFmtId="0" fontId="6" fillId="0" borderId="0" xfId="0" applyFont="1" applyFill="1">
      <alignment vertical="center"/>
    </xf>
    <xf numFmtId="0" fontId="8" fillId="0" borderId="10" xfId="0" applyFont="1" applyFill="1" applyBorder="1" applyAlignment="1">
      <alignment vertical="center" wrapText="1"/>
    </xf>
    <xf numFmtId="0" fontId="7" fillId="0" borderId="0" xfId="0" applyFont="1" applyFill="1">
      <alignment vertical="center"/>
    </xf>
    <xf numFmtId="0" fontId="8" fillId="0" borderId="0" xfId="0" applyFont="1" applyFill="1">
      <alignment vertical="center"/>
    </xf>
    <xf numFmtId="0" fontId="7" fillId="0" borderId="0" xfId="0" applyFont="1" applyFill="1" applyBorder="1" applyAlignment="1">
      <alignment vertical="center"/>
    </xf>
    <xf numFmtId="0" fontId="7" fillId="0" borderId="10" xfId="0" applyFont="1" applyFill="1" applyBorder="1">
      <alignment vertical="center"/>
    </xf>
    <xf numFmtId="0" fontId="7" fillId="0" borderId="10" xfId="0" applyFont="1" applyFill="1" applyBorder="1" applyAlignment="1">
      <alignment vertical="center"/>
    </xf>
    <xf numFmtId="0" fontId="7" fillId="0" borderId="7" xfId="0" applyFont="1" applyBorder="1" applyAlignment="1">
      <alignment horizontal="justify" vertical="top" wrapText="1"/>
    </xf>
    <xf numFmtId="0" fontId="7" fillId="0" borderId="5" xfId="0" applyFont="1" applyBorder="1" applyAlignment="1">
      <alignment horizontal="justify" vertical="top" wrapText="1"/>
    </xf>
    <xf numFmtId="0" fontId="7" fillId="0" borderId="6" xfId="0" applyFont="1" applyBorder="1" applyAlignment="1">
      <alignment vertical="top" wrapText="1"/>
    </xf>
    <xf numFmtId="0" fontId="7" fillId="0" borderId="8" xfId="0" applyFont="1" applyBorder="1" applyAlignment="1">
      <alignment vertical="top" wrapText="1"/>
    </xf>
    <xf numFmtId="0" fontId="3" fillId="0" borderId="6" xfId="0" applyFont="1" applyBorder="1" applyAlignment="1">
      <alignment horizontal="justify" vertical="top" wrapText="1"/>
    </xf>
    <xf numFmtId="0" fontId="7" fillId="0" borderId="5" xfId="0" applyFont="1" applyBorder="1" applyAlignment="1">
      <alignment horizontal="left" vertical="center"/>
    </xf>
    <xf numFmtId="0" fontId="7" fillId="0" borderId="6" xfId="0" applyFont="1" applyBorder="1" applyAlignment="1">
      <alignment horizontal="left" vertical="center"/>
    </xf>
    <xf numFmtId="0" fontId="9" fillId="0" borderId="2" xfId="0" applyFont="1" applyBorder="1" applyAlignment="1">
      <alignment vertical="top" shrinkToFit="1"/>
    </xf>
    <xf numFmtId="0" fontId="8" fillId="0" borderId="0" xfId="0" applyFont="1" applyFill="1" applyBorder="1" applyAlignment="1">
      <alignment vertical="center"/>
    </xf>
    <xf numFmtId="0" fontId="8" fillId="0" borderId="0" xfId="0" applyFont="1">
      <alignment vertical="center"/>
    </xf>
    <xf numFmtId="0" fontId="7" fillId="0" borderId="0" xfId="0" applyFont="1" applyFill="1" applyBorder="1">
      <alignment vertical="center"/>
    </xf>
    <xf numFmtId="0" fontId="7" fillId="0" borderId="0" xfId="0" applyFont="1" applyAlignment="1">
      <alignment horizontal="right" vertical="center"/>
    </xf>
    <xf numFmtId="178" fontId="7" fillId="0" borderId="10" xfId="0" applyNumberFormat="1" applyFont="1" applyFill="1" applyBorder="1">
      <alignment vertical="center"/>
    </xf>
    <xf numFmtId="178" fontId="7" fillId="0" borderId="10" xfId="0" applyNumberFormat="1" applyFont="1" applyFill="1" applyBorder="1" applyAlignment="1">
      <alignment horizontal="right" vertical="center"/>
    </xf>
    <xf numFmtId="0" fontId="3" fillId="0" borderId="0" xfId="0" applyFont="1">
      <alignment vertical="center"/>
    </xf>
    <xf numFmtId="0" fontId="7" fillId="0" borderId="9" xfId="0" applyFont="1" applyFill="1" applyBorder="1" applyAlignment="1">
      <alignment horizontal="left" vertical="center"/>
    </xf>
    <xf numFmtId="0" fontId="8" fillId="0" borderId="14" xfId="0" applyFont="1" applyFill="1" applyBorder="1">
      <alignment vertical="center"/>
    </xf>
    <xf numFmtId="0" fontId="7" fillId="0" borderId="14" xfId="0" applyFont="1" applyFill="1" applyBorder="1">
      <alignment vertical="center"/>
    </xf>
    <xf numFmtId="176" fontId="7" fillId="0" borderId="14" xfId="0" applyNumberFormat="1" applyFont="1" applyFill="1" applyBorder="1" applyAlignment="1">
      <alignment horizontal="right" vertical="center"/>
    </xf>
    <xf numFmtId="0" fontId="7" fillId="0" borderId="13" xfId="0" applyFont="1" applyFill="1" applyBorder="1">
      <alignment vertical="center"/>
    </xf>
    <xf numFmtId="0" fontId="8" fillId="0" borderId="12" xfId="0" applyFont="1" applyFill="1" applyBorder="1">
      <alignment vertical="center"/>
    </xf>
    <xf numFmtId="0" fontId="3" fillId="0" borderId="12" xfId="0" applyFont="1" applyFill="1" applyBorder="1">
      <alignment vertical="center"/>
    </xf>
    <xf numFmtId="0" fontId="8" fillId="0" borderId="1" xfId="0" applyFont="1" applyFill="1" applyBorder="1">
      <alignment vertical="center"/>
    </xf>
    <xf numFmtId="0" fontId="7" fillId="0" borderId="12" xfId="0" applyFont="1" applyFill="1" applyBorder="1">
      <alignment vertical="center"/>
    </xf>
    <xf numFmtId="0" fontId="3" fillId="0" borderId="0" xfId="0" applyFont="1" applyFill="1" applyAlignment="1">
      <alignment vertical="center"/>
    </xf>
    <xf numFmtId="0" fontId="7" fillId="0" borderId="0" xfId="0" applyFont="1" applyFill="1" applyBorder="1" applyAlignment="1">
      <alignment horizontal="right" vertical="center"/>
    </xf>
    <xf numFmtId="176" fontId="24" fillId="0" borderId="0" xfId="0" applyNumberFormat="1" applyFont="1" applyFill="1" applyAlignment="1">
      <alignment horizontal="right" vertical="center"/>
    </xf>
    <xf numFmtId="0" fontId="11" fillId="0" borderId="14" xfId="0" applyFont="1" applyFill="1" applyBorder="1">
      <alignment vertical="center"/>
    </xf>
    <xf numFmtId="0" fontId="11" fillId="0" borderId="13" xfId="0" applyFont="1" applyFill="1" applyBorder="1">
      <alignment vertical="center"/>
    </xf>
    <xf numFmtId="0" fontId="11" fillId="0" borderId="1" xfId="0" applyFont="1" applyFill="1" applyBorder="1">
      <alignment vertical="center"/>
    </xf>
    <xf numFmtId="49" fontId="12" fillId="0" borderId="0" xfId="0" applyNumberFormat="1" applyFont="1" applyFill="1" applyBorder="1" applyAlignment="1">
      <alignment horizontal="center" vertical="center"/>
    </xf>
    <xf numFmtId="38" fontId="7" fillId="0" borderId="0" xfId="2" applyFont="1" applyFill="1" applyBorder="1">
      <alignment vertical="center"/>
    </xf>
    <xf numFmtId="177" fontId="7" fillId="0" borderId="0" xfId="1" applyNumberFormat="1" applyFont="1" applyFill="1" applyBorder="1" applyAlignment="1">
      <alignment horizontal="right" vertical="center"/>
    </xf>
    <xf numFmtId="178" fontId="7" fillId="0" borderId="0" xfId="0" applyNumberFormat="1" applyFont="1" applyFill="1" applyBorder="1" applyAlignment="1">
      <alignment horizontal="right" vertical="center"/>
    </xf>
    <xf numFmtId="178" fontId="7" fillId="0" borderId="0" xfId="0" applyNumberFormat="1" applyFont="1" applyFill="1" applyBorder="1" applyAlignment="1">
      <alignment horizontal="right" vertical="center" wrapText="1"/>
    </xf>
    <xf numFmtId="0" fontId="33" fillId="0" borderId="0" xfId="0" applyFont="1">
      <alignmen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38" fontId="11" fillId="0" borderId="9" xfId="2" applyFont="1" applyFill="1" applyBorder="1" applyAlignment="1">
      <alignment horizontal="left" vertical="center"/>
    </xf>
    <xf numFmtId="0" fontId="11" fillId="0" borderId="9" xfId="0" applyFont="1" applyFill="1" applyBorder="1" applyAlignment="1">
      <alignment horizontal="left" vertical="center"/>
    </xf>
    <xf numFmtId="0" fontId="11" fillId="0" borderId="9" xfId="0" applyFont="1" applyFill="1" applyBorder="1">
      <alignment vertical="center"/>
    </xf>
    <xf numFmtId="0" fontId="11" fillId="0" borderId="13" xfId="0" applyFont="1" applyFill="1" applyBorder="1" applyAlignment="1">
      <alignment horizontal="left" vertical="center"/>
    </xf>
    <xf numFmtId="0" fontId="7" fillId="0" borderId="13" xfId="0" applyFont="1" applyFill="1" applyBorder="1" applyAlignment="1">
      <alignment horizontal="left" vertical="center"/>
    </xf>
    <xf numFmtId="178" fontId="7" fillId="0" borderId="13" xfId="0" applyNumberFormat="1" applyFont="1" applyFill="1" applyBorder="1">
      <alignment vertical="center"/>
    </xf>
    <xf numFmtId="0" fontId="13" fillId="0" borderId="9" xfId="0" applyFont="1" applyFill="1" applyBorder="1">
      <alignment vertical="center"/>
    </xf>
    <xf numFmtId="0" fontId="12" fillId="0" borderId="13" xfId="0" applyFont="1" applyFill="1" applyBorder="1">
      <alignment vertical="center"/>
    </xf>
    <xf numFmtId="0" fontId="13" fillId="0" borderId="13" xfId="0" applyFont="1" applyFill="1" applyBorder="1">
      <alignment vertical="center"/>
    </xf>
    <xf numFmtId="49" fontId="13" fillId="0" borderId="13" xfId="0" applyNumberFormat="1" applyFont="1" applyFill="1" applyBorder="1" applyAlignment="1">
      <alignment horizontal="center" vertical="center"/>
    </xf>
    <xf numFmtId="0" fontId="13" fillId="0" borderId="14" xfId="0" applyFont="1" applyFill="1" applyBorder="1">
      <alignment vertical="center"/>
    </xf>
    <xf numFmtId="49" fontId="12" fillId="0" borderId="13" xfId="0" applyNumberFormat="1" applyFont="1" applyFill="1" applyBorder="1" applyAlignment="1">
      <alignment horizontal="center" vertical="center"/>
    </xf>
    <xf numFmtId="177" fontId="7" fillId="0" borderId="12" xfId="1" applyNumberFormat="1" applyFont="1" applyFill="1" applyBorder="1" applyAlignment="1">
      <alignment horizontal="right" vertical="center"/>
    </xf>
    <xf numFmtId="176" fontId="7" fillId="0" borderId="14" xfId="0" applyNumberFormat="1" applyFont="1" applyFill="1" applyBorder="1">
      <alignment vertical="center"/>
    </xf>
    <xf numFmtId="176" fontId="13" fillId="0" borderId="14" xfId="0" applyNumberFormat="1" applyFont="1" applyFill="1" applyBorder="1">
      <alignment vertical="center"/>
    </xf>
    <xf numFmtId="178" fontId="7" fillId="0" borderId="14" xfId="0" applyNumberFormat="1" applyFont="1" applyFill="1" applyBorder="1" applyAlignment="1">
      <alignment horizontal="right" vertical="center"/>
    </xf>
    <xf numFmtId="49" fontId="13" fillId="0" borderId="0" xfId="0" applyNumberFormat="1" applyFont="1" applyFill="1" applyBorder="1" applyAlignment="1">
      <alignment horizontal="center" vertical="center"/>
    </xf>
    <xf numFmtId="0" fontId="8" fillId="0" borderId="15" xfId="0" applyFont="1" applyFill="1" applyBorder="1">
      <alignment vertical="center"/>
    </xf>
    <xf numFmtId="0" fontId="27" fillId="0" borderId="14" xfId="0" applyFont="1" applyFill="1" applyBorder="1">
      <alignment vertical="center"/>
    </xf>
    <xf numFmtId="0" fontId="27" fillId="0" borderId="1" xfId="0" applyFont="1" applyFill="1" applyBorder="1">
      <alignment vertical="center"/>
    </xf>
    <xf numFmtId="0" fontId="27" fillId="0" borderId="15" xfId="0" applyFont="1" applyFill="1" applyBorder="1">
      <alignment vertical="center"/>
    </xf>
    <xf numFmtId="176" fontId="7" fillId="0" borderId="15" xfId="0" applyNumberFormat="1" applyFont="1" applyFill="1" applyBorder="1" applyAlignment="1">
      <alignment horizontal="right" vertical="center"/>
    </xf>
    <xf numFmtId="177" fontId="24" fillId="0" borderId="0" xfId="0" applyNumberFormat="1" applyFont="1" applyFill="1" applyBorder="1" applyAlignment="1">
      <alignment horizontal="right" vertical="center"/>
    </xf>
    <xf numFmtId="177" fontId="24" fillId="0" borderId="0" xfId="1" applyNumberFormat="1" applyFont="1" applyFill="1" applyBorder="1" applyAlignment="1">
      <alignment horizontal="right" vertical="center"/>
    </xf>
    <xf numFmtId="177" fontId="7" fillId="0" borderId="0" xfId="0" applyNumberFormat="1" applyFont="1" applyFill="1" applyBorder="1" applyAlignment="1">
      <alignment horizontal="right" vertical="center"/>
    </xf>
    <xf numFmtId="176" fontId="7" fillId="0" borderId="13" xfId="0" applyNumberFormat="1" applyFont="1" applyFill="1" applyBorder="1" applyAlignment="1">
      <alignment horizontal="right" vertical="center"/>
    </xf>
    <xf numFmtId="177" fontId="7" fillId="0" borderId="14" xfId="0" applyNumberFormat="1" applyFont="1" applyFill="1" applyBorder="1" applyAlignment="1">
      <alignment horizontal="right" vertical="center"/>
    </xf>
    <xf numFmtId="176" fontId="7" fillId="0" borderId="9" xfId="0" applyNumberFormat="1" applyFont="1" applyFill="1" applyBorder="1" applyAlignment="1">
      <alignment horizontal="right" vertical="center"/>
    </xf>
    <xf numFmtId="0" fontId="5" fillId="0" borderId="14" xfId="0" applyFont="1" applyFill="1" applyBorder="1">
      <alignment vertical="center"/>
    </xf>
    <xf numFmtId="0" fontId="5" fillId="0" borderId="15" xfId="0" applyFont="1" applyFill="1" applyBorder="1">
      <alignment vertical="center"/>
    </xf>
    <xf numFmtId="181" fontId="7" fillId="0" borderId="14" xfId="0" applyNumberFormat="1" applyFont="1" applyFill="1" applyBorder="1" applyAlignment="1">
      <alignment horizontal="right" vertical="center"/>
    </xf>
    <xf numFmtId="181" fontId="7" fillId="0" borderId="1" xfId="0" applyNumberFormat="1" applyFont="1" applyFill="1" applyBorder="1" applyAlignment="1">
      <alignment horizontal="right" vertical="center"/>
    </xf>
    <xf numFmtId="177" fontId="7" fillId="0" borderId="12" xfId="1" applyNumberFormat="1" applyFont="1" applyFill="1" applyBorder="1">
      <alignment vertical="center"/>
    </xf>
    <xf numFmtId="177" fontId="7" fillId="0" borderId="11" xfId="1" applyNumberFormat="1" applyFont="1" applyFill="1" applyBorder="1">
      <alignment vertical="center"/>
    </xf>
    <xf numFmtId="178" fontId="24" fillId="0" borderId="0" xfId="0" applyNumberFormat="1" applyFont="1" applyFill="1" applyBorder="1">
      <alignment vertical="center"/>
    </xf>
    <xf numFmtId="177" fontId="24" fillId="0" borderId="0" xfId="1" applyNumberFormat="1" applyFont="1" applyFill="1" applyBorder="1">
      <alignment vertical="center"/>
    </xf>
    <xf numFmtId="0" fontId="24" fillId="0" borderId="0" xfId="0" applyFont="1" applyFill="1" applyBorder="1">
      <alignment vertical="center"/>
    </xf>
    <xf numFmtId="176" fontId="24" fillId="0" borderId="0" xfId="0" applyNumberFormat="1" applyFont="1" applyFill="1" applyBorder="1" applyAlignment="1">
      <alignment horizontal="right" vertical="center"/>
    </xf>
    <xf numFmtId="38" fontId="7" fillId="0" borderId="10" xfId="2" applyFont="1" applyFill="1" applyBorder="1">
      <alignment vertical="center"/>
    </xf>
    <xf numFmtId="178" fontId="7" fillId="0" borderId="0" xfId="0" applyNumberFormat="1" applyFont="1" applyFill="1">
      <alignment vertical="center"/>
    </xf>
    <xf numFmtId="177" fontId="7" fillId="0" borderId="12" xfId="0" applyNumberFormat="1" applyFont="1" applyFill="1" applyBorder="1" applyAlignment="1">
      <alignment horizontal="right" vertical="center"/>
    </xf>
    <xf numFmtId="38" fontId="7" fillId="0" borderId="13" xfId="2" applyFont="1" applyFill="1" applyBorder="1">
      <alignment vertical="center"/>
    </xf>
    <xf numFmtId="38" fontId="7" fillId="0" borderId="9" xfId="2" applyFont="1" applyFill="1" applyBorder="1" applyAlignment="1">
      <alignment horizontal="right" vertical="center"/>
    </xf>
    <xf numFmtId="177" fontId="7" fillId="0" borderId="11" xfId="1" applyNumberFormat="1" applyFont="1" applyFill="1" applyBorder="1" applyAlignment="1">
      <alignment horizontal="right" vertical="center"/>
    </xf>
    <xf numFmtId="38" fontId="7" fillId="0" borderId="13" xfId="2" applyFont="1" applyFill="1" applyBorder="1" applyAlignment="1">
      <alignment horizontal="right" vertical="center"/>
    </xf>
    <xf numFmtId="38" fontId="3" fillId="0" borderId="9" xfId="2" applyFont="1" applyFill="1" applyBorder="1" applyAlignment="1">
      <alignment horizontal="left" vertical="center"/>
    </xf>
    <xf numFmtId="10" fontId="7" fillId="10" borderId="10" xfId="0" applyNumberFormat="1" applyFont="1" applyFill="1" applyBorder="1">
      <alignment vertical="center"/>
    </xf>
    <xf numFmtId="0" fontId="14" fillId="0" borderId="14" xfId="0" applyFont="1" applyFill="1" applyBorder="1" applyAlignment="1">
      <alignment vertical="center"/>
    </xf>
    <xf numFmtId="0" fontId="14" fillId="0" borderId="14" xfId="0" applyFont="1" applyFill="1" applyBorder="1" applyAlignment="1">
      <alignment vertical="center" wrapText="1"/>
    </xf>
    <xf numFmtId="0" fontId="12" fillId="7" borderId="14" xfId="0" applyFont="1" applyFill="1" applyBorder="1">
      <alignment vertical="center"/>
    </xf>
    <xf numFmtId="49" fontId="12" fillId="7" borderId="14" xfId="0" applyNumberFormat="1" applyFont="1" applyFill="1" applyBorder="1" applyAlignment="1">
      <alignment horizontal="center" vertical="center"/>
    </xf>
    <xf numFmtId="0" fontId="25" fillId="0" borderId="14" xfId="0" applyFont="1" applyFill="1" applyBorder="1">
      <alignment vertical="center"/>
    </xf>
    <xf numFmtId="0" fontId="25" fillId="0" borderId="13" xfId="0" applyFont="1" applyFill="1" applyBorder="1">
      <alignment vertical="center"/>
    </xf>
    <xf numFmtId="0" fontId="27" fillId="0" borderId="12" xfId="0" applyFont="1" applyFill="1" applyBorder="1">
      <alignment vertical="center"/>
    </xf>
    <xf numFmtId="0" fontId="25" fillId="0" borderId="1" xfId="0" applyFont="1" applyFill="1" applyBorder="1">
      <alignment vertical="center"/>
    </xf>
    <xf numFmtId="176" fontId="7" fillId="0" borderId="0" xfId="0" applyNumberFormat="1" applyFont="1" applyFill="1" applyBorder="1">
      <alignment vertical="center"/>
    </xf>
    <xf numFmtId="176" fontId="7" fillId="0" borderId="14" xfId="2" applyNumberFormat="1" applyFont="1" applyFill="1" applyBorder="1" applyAlignment="1">
      <alignment horizontal="right" vertical="center"/>
    </xf>
    <xf numFmtId="0" fontId="10" fillId="7" borderId="0" xfId="0" applyFont="1" applyFill="1" applyBorder="1" applyAlignment="1">
      <alignment horizontal="center" vertical="center"/>
    </xf>
    <xf numFmtId="180" fontId="8" fillId="9" borderId="10" xfId="0" applyNumberFormat="1" applyFont="1" applyFill="1" applyBorder="1" applyAlignment="1">
      <alignment horizontal="left" vertical="center"/>
    </xf>
    <xf numFmtId="180" fontId="9" fillId="9" borderId="10" xfId="0" applyNumberFormat="1" applyFont="1" applyFill="1" applyBorder="1" applyAlignment="1">
      <alignment horizontal="left" vertical="center" wrapText="1"/>
    </xf>
    <xf numFmtId="0" fontId="11" fillId="0" borderId="0" xfId="0" applyFont="1" applyFill="1" applyAlignment="1">
      <alignment vertical="center" wrapText="1"/>
    </xf>
    <xf numFmtId="0" fontId="8" fillId="0" borderId="10" xfId="0" applyFont="1" applyFill="1" applyBorder="1" applyAlignment="1">
      <alignment vertical="center" wrapText="1"/>
    </xf>
    <xf numFmtId="0" fontId="29" fillId="7" borderId="0" xfId="0" applyFont="1" applyFill="1" applyBorder="1">
      <alignment vertical="center"/>
    </xf>
    <xf numFmtId="0" fontId="7" fillId="7" borderId="0" xfId="0" applyFont="1" applyFill="1" applyBorder="1">
      <alignment vertical="center"/>
    </xf>
    <xf numFmtId="55" fontId="7" fillId="0" borderId="11" xfId="0" applyNumberFormat="1" applyFont="1" applyFill="1" applyBorder="1" applyAlignment="1">
      <alignment horizontal="left" vertical="center"/>
    </xf>
    <xf numFmtId="0" fontId="7" fillId="0" borderId="11" xfId="0" applyFont="1" applyFill="1" applyBorder="1" applyAlignment="1">
      <alignment vertical="center" shrinkToFit="1"/>
    </xf>
    <xf numFmtId="55" fontId="7" fillId="0" borderId="10" xfId="0" applyNumberFormat="1" applyFont="1" applyFill="1" applyBorder="1" applyAlignment="1">
      <alignment horizontal="left" vertical="center"/>
    </xf>
    <xf numFmtId="0" fontId="3" fillId="0" borderId="10" xfId="0" applyFont="1" applyFill="1" applyBorder="1" applyAlignment="1">
      <alignment vertical="center" wrapText="1"/>
    </xf>
    <xf numFmtId="55" fontId="7" fillId="0" borderId="10" xfId="0" applyNumberFormat="1" applyFont="1" applyFill="1" applyBorder="1" applyAlignment="1">
      <alignment horizontal="left" vertical="top"/>
    </xf>
    <xf numFmtId="0" fontId="7" fillId="0" borderId="10" xfId="0" applyFont="1" applyFill="1" applyBorder="1" applyAlignment="1">
      <alignment vertical="center" wrapText="1"/>
    </xf>
    <xf numFmtId="0" fontId="3" fillId="0" borderId="0" xfId="0" applyFont="1" applyFill="1" applyBorder="1">
      <alignment vertical="center"/>
    </xf>
    <xf numFmtId="55" fontId="7" fillId="0" borderId="10" xfId="0" applyNumberFormat="1" applyFont="1" applyBorder="1" applyAlignment="1">
      <alignment horizontal="left" vertical="center"/>
    </xf>
    <xf numFmtId="0" fontId="3" fillId="0" borderId="10" xfId="0" applyFont="1" applyBorder="1">
      <alignment vertical="center"/>
    </xf>
    <xf numFmtId="55" fontId="7" fillId="0" borderId="10" xfId="0" applyNumberFormat="1" applyFont="1" applyBorder="1" applyAlignment="1">
      <alignment horizontal="left" vertical="top"/>
    </xf>
    <xf numFmtId="0" fontId="3" fillId="0" borderId="10" xfId="0" applyFont="1" applyBorder="1" applyAlignment="1">
      <alignment vertical="center" wrapText="1"/>
    </xf>
    <xf numFmtId="0" fontId="3" fillId="0" borderId="10" xfId="0" applyFont="1" applyBorder="1" applyAlignment="1">
      <alignment vertical="center" shrinkToFit="1"/>
    </xf>
    <xf numFmtId="0" fontId="7" fillId="0" borderId="10" xfId="0" applyFont="1" applyBorder="1">
      <alignment vertical="center"/>
    </xf>
    <xf numFmtId="0" fontId="28" fillId="7" borderId="0" xfId="0" applyFont="1" applyFill="1" applyBorder="1">
      <alignment vertical="center"/>
    </xf>
    <xf numFmtId="182" fontId="7" fillId="0" borderId="11" xfId="0" applyNumberFormat="1" applyFont="1" applyFill="1" applyBorder="1" applyAlignment="1">
      <alignment horizontal="left" vertical="center" wrapText="1"/>
    </xf>
    <xf numFmtId="0" fontId="7" fillId="0" borderId="11" xfId="0" applyFont="1" applyFill="1" applyBorder="1" applyAlignment="1">
      <alignment vertical="center"/>
    </xf>
    <xf numFmtId="182" fontId="7" fillId="0" borderId="11" xfId="0" applyNumberFormat="1" applyFont="1" applyFill="1" applyBorder="1" applyAlignment="1">
      <alignment horizontal="left" vertical="top" wrapText="1"/>
    </xf>
    <xf numFmtId="182" fontId="7" fillId="0" borderId="9" xfId="0" applyNumberFormat="1" applyFont="1" applyFill="1" applyBorder="1" applyAlignment="1">
      <alignment horizontal="left" vertical="center" wrapText="1"/>
    </xf>
    <xf numFmtId="0" fontId="7" fillId="0" borderId="10" xfId="0" applyFont="1" applyBorder="1" applyAlignment="1">
      <alignment vertical="center"/>
    </xf>
    <xf numFmtId="0" fontId="7" fillId="0" borderId="10" xfId="0" applyFont="1" applyBorder="1" applyAlignment="1">
      <alignment vertical="center" wrapText="1"/>
    </xf>
    <xf numFmtId="0" fontId="7" fillId="0" borderId="10" xfId="0" applyFont="1" applyBorder="1" applyAlignment="1">
      <alignment vertical="center" shrinkToFit="1"/>
    </xf>
    <xf numFmtId="182" fontId="7" fillId="0" borderId="10" xfId="0" applyNumberFormat="1" applyFont="1" applyFill="1" applyBorder="1" applyAlignment="1">
      <alignment horizontal="left" vertical="center" wrapText="1"/>
    </xf>
    <xf numFmtId="0" fontId="7" fillId="0" borderId="0" xfId="0" applyFont="1" applyAlignment="1">
      <alignment vertical="center" wrapText="1"/>
    </xf>
    <xf numFmtId="0" fontId="7" fillId="8" borderId="0" xfId="0" applyFont="1" applyFill="1">
      <alignment vertical="center"/>
    </xf>
    <xf numFmtId="0" fontId="7" fillId="8" borderId="0" xfId="0" applyFont="1" applyFill="1" applyAlignment="1">
      <alignment vertical="center" wrapText="1"/>
    </xf>
    <xf numFmtId="0" fontId="7" fillId="8" borderId="0" xfId="0" applyFont="1" applyFill="1" applyAlignment="1">
      <alignment horizontal="right" vertical="center"/>
    </xf>
    <xf numFmtId="38" fontId="7" fillId="8" borderId="0" xfId="2" applyFont="1" applyFill="1" applyAlignment="1">
      <alignment horizontal="right" vertical="center"/>
    </xf>
    <xf numFmtId="38" fontId="7" fillId="0" borderId="0" xfId="2" applyFont="1" applyAlignment="1">
      <alignment horizontal="right" vertical="center"/>
    </xf>
    <xf numFmtId="38" fontId="8" fillId="0" borderId="0" xfId="2" applyFont="1" applyAlignment="1">
      <alignment horizontal="right" vertical="center"/>
    </xf>
    <xf numFmtId="0" fontId="11" fillId="0" borderId="0" xfId="0" applyFont="1" applyAlignment="1">
      <alignment horizontal="center" vertical="center"/>
    </xf>
    <xf numFmtId="0" fontId="8" fillId="4" borderId="0" xfId="0" applyFont="1" applyFill="1" applyAlignment="1">
      <alignment horizontal="center" vertical="center" wrapText="1"/>
    </xf>
    <xf numFmtId="38" fontId="27" fillId="4" borderId="0" xfId="2" applyFont="1" applyFill="1" applyAlignment="1">
      <alignment horizontal="right" vertical="center"/>
    </xf>
    <xf numFmtId="49" fontId="27" fillId="4" borderId="0" xfId="0" applyNumberFormat="1" applyFont="1" applyFill="1" applyAlignment="1">
      <alignment horizontal="right" vertical="center"/>
    </xf>
    <xf numFmtId="0" fontId="8" fillId="0" borderId="0" xfId="0" applyFont="1" applyAlignment="1">
      <alignment horizontal="center" vertical="center"/>
    </xf>
    <xf numFmtId="178" fontId="8" fillId="0" borderId="10" xfId="2" applyNumberFormat="1" applyFont="1" applyFill="1" applyBorder="1" applyAlignment="1">
      <alignment horizontal="right" vertical="center"/>
    </xf>
    <xf numFmtId="183" fontId="8" fillId="0" borderId="10" xfId="0" applyNumberFormat="1" applyFont="1" applyFill="1" applyBorder="1" applyAlignment="1">
      <alignment horizontal="right" vertical="center"/>
    </xf>
    <xf numFmtId="177" fontId="8" fillId="0" borderId="10" xfId="0" applyNumberFormat="1" applyFont="1" applyFill="1" applyBorder="1" applyAlignment="1">
      <alignment horizontal="right" vertical="center"/>
    </xf>
    <xf numFmtId="177" fontId="31" fillId="0" borderId="10" xfId="0" applyNumberFormat="1" applyFont="1" applyFill="1" applyBorder="1" applyAlignment="1">
      <alignment horizontal="right" vertical="center"/>
    </xf>
    <xf numFmtId="177" fontId="8" fillId="9" borderId="10" xfId="0" applyNumberFormat="1" applyFont="1" applyFill="1" applyBorder="1" applyAlignment="1">
      <alignment horizontal="right" vertical="center"/>
    </xf>
    <xf numFmtId="177" fontId="31" fillId="9" borderId="10" xfId="0" applyNumberFormat="1" applyFont="1" applyFill="1" applyBorder="1" applyAlignment="1">
      <alignment horizontal="right" vertical="center"/>
    </xf>
    <xf numFmtId="0" fontId="14" fillId="0" borderId="10" xfId="0" applyFont="1" applyFill="1" applyBorder="1">
      <alignment vertical="center"/>
    </xf>
    <xf numFmtId="0" fontId="9" fillId="0" borderId="10" xfId="0" applyFont="1" applyFill="1" applyBorder="1" applyAlignment="1">
      <alignment vertical="center"/>
    </xf>
    <xf numFmtId="0" fontId="37" fillId="9" borderId="10" xfId="0" applyFont="1" applyFill="1" applyBorder="1">
      <alignment vertical="center"/>
    </xf>
    <xf numFmtId="0" fontId="8" fillId="0" borderId="11" xfId="0" applyFont="1" applyFill="1" applyBorder="1" applyAlignment="1">
      <alignment vertical="center" wrapText="1"/>
    </xf>
    <xf numFmtId="0" fontId="8" fillId="0" borderId="11" xfId="0" applyFont="1" applyFill="1" applyBorder="1" applyAlignment="1">
      <alignment horizontal="right" vertical="center"/>
    </xf>
    <xf numFmtId="38" fontId="8" fillId="0" borderId="11" xfId="2" applyFont="1" applyFill="1" applyBorder="1" applyAlignment="1">
      <alignment horizontal="right" vertical="center"/>
    </xf>
    <xf numFmtId="0" fontId="8" fillId="0" borderId="0" xfId="0" applyFont="1" applyAlignment="1">
      <alignment vertical="center" wrapText="1"/>
    </xf>
    <xf numFmtId="0" fontId="8" fillId="8" borderId="0" xfId="0" applyFont="1" applyFill="1">
      <alignment vertical="center"/>
    </xf>
    <xf numFmtId="177" fontId="8" fillId="8" borderId="0" xfId="0" applyNumberFormat="1" applyFont="1" applyFill="1">
      <alignment vertical="center"/>
    </xf>
    <xf numFmtId="178" fontId="8" fillId="8" borderId="0" xfId="0" applyNumberFormat="1" applyFont="1" applyFill="1">
      <alignment vertical="center"/>
    </xf>
    <xf numFmtId="178" fontId="8" fillId="0" borderId="0" xfId="0" applyNumberFormat="1" applyFont="1">
      <alignment vertical="center"/>
    </xf>
    <xf numFmtId="177" fontId="8" fillId="0" borderId="0" xfId="0" applyNumberFormat="1" applyFont="1" applyAlignment="1">
      <alignment horizontal="right" vertical="center"/>
    </xf>
    <xf numFmtId="178" fontId="8" fillId="0" borderId="0" xfId="0" applyNumberFormat="1" applyFont="1" applyAlignment="1">
      <alignment horizontal="right" vertical="center"/>
    </xf>
    <xf numFmtId="178" fontId="27" fillId="4" borderId="0" xfId="0" applyNumberFormat="1" applyFont="1" applyFill="1" applyAlignment="1">
      <alignment horizontal="center" vertical="center"/>
    </xf>
    <xf numFmtId="177" fontId="27" fillId="4" borderId="0" xfId="0" applyNumberFormat="1" applyFont="1" applyFill="1" applyAlignment="1">
      <alignment horizontal="center" vertical="center"/>
    </xf>
    <xf numFmtId="0" fontId="8" fillId="9" borderId="10" xfId="0" applyFont="1" applyFill="1" applyBorder="1" applyAlignment="1">
      <alignment horizontal="left" vertical="center" wrapText="1"/>
    </xf>
    <xf numFmtId="180" fontId="8" fillId="0" borderId="10" xfId="0" applyNumberFormat="1" applyFont="1" applyFill="1" applyBorder="1" applyAlignment="1">
      <alignment horizontal="left" vertical="center" wrapText="1"/>
    </xf>
    <xf numFmtId="180" fontId="8" fillId="0" borderId="10" xfId="0" applyNumberFormat="1" applyFont="1" applyFill="1" applyBorder="1" applyAlignment="1">
      <alignment horizontal="right" vertical="center"/>
    </xf>
    <xf numFmtId="180" fontId="8" fillId="0" borderId="0" xfId="0" applyNumberFormat="1" applyFont="1" applyAlignment="1">
      <alignment horizontal="right" vertical="center"/>
    </xf>
    <xf numFmtId="180" fontId="30" fillId="9" borderId="10" xfId="0" applyNumberFormat="1" applyFont="1" applyFill="1" applyBorder="1" applyAlignment="1">
      <alignment horizontal="left" vertical="center"/>
    </xf>
    <xf numFmtId="177" fontId="30" fillId="0" borderId="0" xfId="0" applyNumberFormat="1" applyFont="1" applyFill="1" applyAlignment="1">
      <alignment horizontal="right" vertical="center"/>
    </xf>
    <xf numFmtId="178" fontId="8" fillId="0" borderId="0" xfId="0" applyNumberFormat="1" applyFont="1" applyFill="1" applyAlignment="1">
      <alignment horizontal="right" vertical="center"/>
    </xf>
    <xf numFmtId="178" fontId="30" fillId="0" borderId="0" xfId="0" applyNumberFormat="1" applyFont="1" applyFill="1" applyAlignment="1">
      <alignment horizontal="right" vertical="center"/>
    </xf>
    <xf numFmtId="178" fontId="10" fillId="7" borderId="0" xfId="0" applyNumberFormat="1" applyFont="1" applyFill="1">
      <alignment vertical="center"/>
    </xf>
    <xf numFmtId="49" fontId="16" fillId="0" borderId="0" xfId="0" applyNumberFormat="1" applyFont="1" applyAlignment="1">
      <alignment horizontal="center" vertical="center"/>
    </xf>
    <xf numFmtId="0" fontId="5" fillId="0" borderId="10" xfId="0" applyFont="1" applyFill="1" applyBorder="1" applyAlignment="1">
      <alignment vertical="center" shrinkToFit="1"/>
    </xf>
    <xf numFmtId="178" fontId="14" fillId="0" borderId="0" xfId="0" applyNumberFormat="1" applyFont="1" applyFill="1">
      <alignment vertical="center"/>
    </xf>
    <xf numFmtId="0" fontId="8" fillId="0" borderId="10" xfId="0" applyFont="1" applyFill="1" applyBorder="1" applyAlignment="1" applyProtection="1">
      <alignment vertical="center" wrapText="1"/>
    </xf>
    <xf numFmtId="0" fontId="8" fillId="10" borderId="10" xfId="0" applyFont="1" applyFill="1" applyBorder="1" applyAlignment="1" applyProtection="1">
      <alignment vertical="center" wrapText="1"/>
    </xf>
    <xf numFmtId="0" fontId="8" fillId="10" borderId="10" xfId="0" applyFont="1" applyFill="1" applyBorder="1" applyAlignment="1" applyProtection="1">
      <alignment vertical="center" shrinkToFit="1"/>
    </xf>
    <xf numFmtId="0" fontId="8" fillId="0" borderId="10" xfId="0" applyFont="1" applyFill="1" applyBorder="1" applyAlignment="1" applyProtection="1">
      <alignment vertical="center"/>
    </xf>
    <xf numFmtId="0" fontId="13" fillId="0" borderId="10" xfId="0" applyFont="1" applyFill="1" applyBorder="1">
      <alignment vertical="center"/>
    </xf>
    <xf numFmtId="177" fontId="7" fillId="0" borderId="10" xfId="1" applyNumberFormat="1" applyFont="1" applyFill="1" applyBorder="1">
      <alignment vertical="center"/>
    </xf>
    <xf numFmtId="3" fontId="7" fillId="0" borderId="10" xfId="0" applyNumberFormat="1" applyFont="1" applyFill="1" applyBorder="1">
      <alignment vertical="center"/>
    </xf>
    <xf numFmtId="178" fontId="7" fillId="0" borderId="0" xfId="0" applyNumberFormat="1" applyFont="1" applyFill="1" applyBorder="1">
      <alignment vertical="center"/>
    </xf>
    <xf numFmtId="177" fontId="7" fillId="0" borderId="0" xfId="1" applyNumberFormat="1" applyFont="1" applyFill="1" applyBorder="1">
      <alignment vertical="center"/>
    </xf>
    <xf numFmtId="3" fontId="7" fillId="0" borderId="0" xfId="0" applyNumberFormat="1" applyFont="1" applyFill="1" applyBorder="1">
      <alignment vertical="center"/>
    </xf>
    <xf numFmtId="176" fontId="7" fillId="0" borderId="10" xfId="0" applyNumberFormat="1" applyFont="1" applyFill="1" applyBorder="1" applyAlignment="1">
      <alignment horizontal="right" vertical="center"/>
    </xf>
    <xf numFmtId="178" fontId="30" fillId="0" borderId="10" xfId="2" applyNumberFormat="1" applyFont="1" applyFill="1" applyBorder="1" applyAlignment="1">
      <alignment horizontal="right" vertical="center"/>
    </xf>
    <xf numFmtId="183" fontId="30" fillId="0" borderId="10" xfId="0" applyNumberFormat="1" applyFont="1" applyFill="1" applyBorder="1" applyAlignment="1">
      <alignment horizontal="right" vertical="center"/>
    </xf>
    <xf numFmtId="177" fontId="30" fillId="0" borderId="10" xfId="0" applyNumberFormat="1" applyFont="1" applyFill="1" applyBorder="1" applyAlignment="1">
      <alignment horizontal="right" vertical="center"/>
    </xf>
    <xf numFmtId="176" fontId="32" fillId="0" borderId="14" xfId="0" applyNumberFormat="1" applyFont="1" applyFill="1" applyBorder="1" applyAlignment="1">
      <alignment horizontal="right" vertical="center"/>
    </xf>
    <xf numFmtId="177" fontId="7" fillId="0" borderId="2" xfId="1" applyNumberFormat="1" applyFont="1" applyFill="1" applyBorder="1">
      <alignment vertical="center"/>
    </xf>
    <xf numFmtId="177" fontId="32" fillId="0" borderId="12" xfId="1" applyNumberFormat="1" applyFont="1" applyFill="1" applyBorder="1" applyAlignment="1">
      <alignment horizontal="right" vertical="center"/>
    </xf>
    <xf numFmtId="177" fontId="32" fillId="0" borderId="11" xfId="1" applyNumberFormat="1" applyFont="1" applyFill="1" applyBorder="1" applyAlignment="1">
      <alignment horizontal="right" vertical="center"/>
    </xf>
    <xf numFmtId="176" fontId="32" fillId="0" borderId="0" xfId="0" applyNumberFormat="1" applyFont="1" applyFill="1" applyBorder="1" applyAlignment="1">
      <alignment horizontal="right" vertical="center"/>
    </xf>
    <xf numFmtId="176" fontId="32" fillId="0" borderId="13" xfId="0" applyNumberFormat="1" applyFont="1" applyFill="1" applyBorder="1" applyAlignment="1">
      <alignment horizontal="right" vertical="center"/>
    </xf>
    <xf numFmtId="177" fontId="32" fillId="0" borderId="12" xfId="0" applyNumberFormat="1" applyFont="1" applyFill="1" applyBorder="1" applyAlignment="1">
      <alignment horizontal="right" vertical="center"/>
    </xf>
    <xf numFmtId="177" fontId="32" fillId="0" borderId="14" xfId="0" applyNumberFormat="1" applyFont="1" applyFill="1" applyBorder="1" applyAlignment="1">
      <alignment horizontal="right" vertical="center"/>
    </xf>
    <xf numFmtId="176" fontId="32" fillId="0" borderId="14" xfId="2" applyNumberFormat="1" applyFont="1" applyFill="1" applyBorder="1" applyAlignment="1">
      <alignment horizontal="right" vertical="center"/>
    </xf>
    <xf numFmtId="176" fontId="32" fillId="0" borderId="15" xfId="0" applyNumberFormat="1" applyFont="1" applyFill="1" applyBorder="1" applyAlignment="1">
      <alignment horizontal="right" vertical="center"/>
    </xf>
    <xf numFmtId="178" fontId="32" fillId="0" borderId="14" xfId="0" applyNumberFormat="1" applyFont="1" applyFill="1" applyBorder="1" applyAlignment="1">
      <alignment horizontal="right" vertical="center"/>
    </xf>
    <xf numFmtId="181" fontId="32" fillId="0" borderId="14" xfId="0" applyNumberFormat="1" applyFont="1" applyFill="1" applyBorder="1" applyAlignment="1">
      <alignment horizontal="right" vertical="center"/>
    </xf>
    <xf numFmtId="181" fontId="32" fillId="0" borderId="1" xfId="0" applyNumberFormat="1" applyFont="1" applyFill="1" applyBorder="1" applyAlignment="1">
      <alignment horizontal="right" vertical="center"/>
    </xf>
    <xf numFmtId="0" fontId="8" fillId="0" borderId="10" xfId="0" applyFont="1" applyFill="1" applyBorder="1" applyAlignment="1">
      <alignment vertical="center" wrapText="1"/>
    </xf>
    <xf numFmtId="177" fontId="7" fillId="0" borderId="0" xfId="1" applyNumberFormat="1" applyFont="1">
      <alignment vertical="center"/>
    </xf>
    <xf numFmtId="38" fontId="7" fillId="0" borderId="0" xfId="0" applyNumberFormat="1" applyFont="1">
      <alignment vertical="center"/>
    </xf>
    <xf numFmtId="177" fontId="8" fillId="10" borderId="10" xfId="0" applyNumberFormat="1" applyFont="1" applyFill="1" applyBorder="1" applyAlignment="1">
      <alignment horizontal="right" vertical="center"/>
    </xf>
    <xf numFmtId="0" fontId="7" fillId="0" borderId="1" xfId="0" applyFont="1" applyFill="1" applyBorder="1">
      <alignment vertical="center"/>
    </xf>
    <xf numFmtId="178" fontId="7" fillId="0" borderId="1" xfId="0" applyNumberFormat="1" applyFont="1" applyFill="1" applyBorder="1">
      <alignment vertical="center"/>
    </xf>
    <xf numFmtId="178" fontId="8" fillId="0" borderId="1" xfId="0" applyNumberFormat="1" applyFont="1" applyFill="1" applyBorder="1">
      <alignment vertical="center"/>
    </xf>
    <xf numFmtId="178" fontId="8" fillId="0" borderId="10" xfId="0" applyNumberFormat="1" applyFont="1" applyFill="1" applyBorder="1">
      <alignment vertical="center"/>
    </xf>
    <xf numFmtId="178" fontId="7" fillId="0" borderId="12" xfId="0" applyNumberFormat="1" applyFont="1" applyFill="1" applyBorder="1">
      <alignment vertical="center"/>
    </xf>
    <xf numFmtId="178" fontId="8" fillId="0" borderId="12" xfId="0" applyNumberFormat="1" applyFont="1" applyFill="1" applyBorder="1">
      <alignment vertical="center"/>
    </xf>
    <xf numFmtId="38" fontId="7" fillId="0" borderId="1" xfId="2" applyFont="1" applyFill="1" applyBorder="1" applyAlignment="1">
      <alignment horizontal="right" vertical="center"/>
    </xf>
    <xf numFmtId="0" fontId="7" fillId="0" borderId="12" xfId="0" applyFont="1" applyBorder="1">
      <alignment vertical="center"/>
    </xf>
    <xf numFmtId="38" fontId="7" fillId="0" borderId="12" xfId="2" applyFont="1" applyBorder="1">
      <alignment vertical="center"/>
    </xf>
    <xf numFmtId="38" fontId="7" fillId="0" borderId="14" xfId="2" applyFont="1" applyFill="1" applyBorder="1" applyAlignment="1">
      <alignment horizontal="right" vertical="center"/>
    </xf>
    <xf numFmtId="0" fontId="39" fillId="0" borderId="10" xfId="0" applyFont="1" applyFill="1" applyBorder="1" applyAlignment="1">
      <alignment vertical="center" wrapText="1"/>
    </xf>
    <xf numFmtId="0" fontId="14" fillId="0" borderId="10" xfId="0" applyFont="1" applyFill="1" applyBorder="1" applyAlignment="1">
      <alignment vertical="center" wrapText="1"/>
    </xf>
    <xf numFmtId="0" fontId="40" fillId="0" borderId="10" xfId="0" applyFont="1" applyBorder="1">
      <alignment vertical="center"/>
    </xf>
    <xf numFmtId="0" fontId="13" fillId="0" borderId="0" xfId="0" applyFont="1" applyAlignment="1">
      <alignment horizontal="right" vertical="center"/>
    </xf>
    <xf numFmtId="176" fontId="32" fillId="0" borderId="9" xfId="0" applyNumberFormat="1" applyFont="1" applyBorder="1" applyAlignment="1">
      <alignment horizontal="right" vertical="center"/>
    </xf>
    <xf numFmtId="176" fontId="32" fillId="0" borderId="14" xfId="0" applyNumberFormat="1" applyFont="1" applyBorder="1" applyAlignment="1">
      <alignment horizontal="right" vertical="center"/>
    </xf>
    <xf numFmtId="176" fontId="32" fillId="0" borderId="15" xfId="0" applyNumberFormat="1" applyFont="1" applyBorder="1" applyAlignment="1">
      <alignment horizontal="right" vertical="center"/>
    </xf>
    <xf numFmtId="38" fontId="7" fillId="0" borderId="11" xfId="2" applyFont="1" applyFill="1" applyBorder="1">
      <alignment vertical="center"/>
    </xf>
    <xf numFmtId="178" fontId="7" fillId="0" borderId="9" xfId="0" applyNumberFormat="1" applyFont="1" applyFill="1" applyBorder="1" applyAlignment="1">
      <alignment horizontal="right" vertical="center"/>
    </xf>
    <xf numFmtId="178" fontId="7" fillId="0" borderId="13" xfId="0" applyNumberFormat="1" applyFont="1" applyFill="1" applyBorder="1" applyAlignment="1">
      <alignment horizontal="right" vertical="center"/>
    </xf>
    <xf numFmtId="178" fontId="7" fillId="0" borderId="14" xfId="0" applyNumberFormat="1" applyFont="1" applyFill="1" applyBorder="1" applyAlignment="1">
      <alignment horizontal="right" vertical="center" wrapText="1"/>
    </xf>
    <xf numFmtId="178" fontId="32" fillId="10" borderId="10" xfId="0" applyNumberFormat="1" applyFont="1" applyFill="1" applyBorder="1">
      <alignment vertical="center"/>
    </xf>
    <xf numFmtId="177" fontId="32" fillId="10" borderId="2" xfId="1" applyNumberFormat="1" applyFont="1" applyFill="1" applyBorder="1">
      <alignment vertical="center"/>
    </xf>
    <xf numFmtId="0" fontId="32" fillId="10" borderId="9" xfId="0" applyFont="1" applyFill="1" applyBorder="1">
      <alignment vertical="center"/>
    </xf>
    <xf numFmtId="177" fontId="32" fillId="10" borderId="0" xfId="1" applyNumberFormat="1" applyFont="1" applyFill="1">
      <alignment vertical="center"/>
    </xf>
    <xf numFmtId="178" fontId="32" fillId="10" borderId="13" xfId="0" applyNumberFormat="1" applyFont="1" applyFill="1" applyBorder="1">
      <alignment vertical="center"/>
    </xf>
    <xf numFmtId="177" fontId="32" fillId="10" borderId="0" xfId="1" applyNumberFormat="1" applyFont="1" applyFill="1" applyBorder="1">
      <alignment vertical="center"/>
    </xf>
    <xf numFmtId="38" fontId="32" fillId="10" borderId="14" xfId="2" applyFont="1" applyFill="1" applyBorder="1" applyAlignment="1">
      <alignment horizontal="right" vertical="center"/>
    </xf>
    <xf numFmtId="3" fontId="7" fillId="10" borderId="10" xfId="0" applyNumberFormat="1" applyFont="1" applyFill="1" applyBorder="1">
      <alignment vertical="center"/>
    </xf>
    <xf numFmtId="49" fontId="12" fillId="10" borderId="13" xfId="0" applyNumberFormat="1" applyFont="1" applyFill="1" applyBorder="1" applyAlignment="1">
      <alignment horizontal="center" vertical="center"/>
    </xf>
    <xf numFmtId="38" fontId="32" fillId="10" borderId="0" xfId="2" applyFont="1" applyFill="1" applyBorder="1">
      <alignment vertical="center"/>
    </xf>
    <xf numFmtId="177" fontId="32" fillId="10" borderId="12" xfId="1" applyNumberFormat="1" applyFont="1" applyFill="1" applyBorder="1" applyAlignment="1">
      <alignment horizontal="right" vertical="center"/>
    </xf>
    <xf numFmtId="178" fontId="32" fillId="10" borderId="9" xfId="0" applyNumberFormat="1" applyFont="1" applyFill="1" applyBorder="1" applyAlignment="1">
      <alignment horizontal="right" vertical="center"/>
    </xf>
    <xf numFmtId="38" fontId="32" fillId="10" borderId="0" xfId="2" applyFont="1" applyFill="1">
      <alignment vertical="center"/>
    </xf>
    <xf numFmtId="177" fontId="32" fillId="10" borderId="11" xfId="1" applyNumberFormat="1" applyFont="1" applyFill="1" applyBorder="1" applyAlignment="1">
      <alignment horizontal="right" vertical="center"/>
    </xf>
    <xf numFmtId="178" fontId="32" fillId="10" borderId="13" xfId="0" applyNumberFormat="1" applyFont="1" applyFill="1" applyBorder="1" applyAlignment="1">
      <alignment horizontal="right" vertical="center"/>
    </xf>
    <xf numFmtId="178" fontId="32" fillId="10" borderId="14" xfId="0" applyNumberFormat="1" applyFont="1" applyFill="1" applyBorder="1" applyAlignment="1">
      <alignment horizontal="right" vertical="center" wrapText="1"/>
    </xf>
    <xf numFmtId="0" fontId="7" fillId="10" borderId="0" xfId="0" applyFont="1" applyFill="1">
      <alignment vertical="center"/>
    </xf>
    <xf numFmtId="0" fontId="42" fillId="0" borderId="0" xfId="0" applyFont="1">
      <alignment vertical="center"/>
    </xf>
    <xf numFmtId="178" fontId="7" fillId="10" borderId="10" xfId="0" applyNumberFormat="1" applyFont="1" applyFill="1" applyBorder="1">
      <alignment vertical="center"/>
    </xf>
    <xf numFmtId="0" fontId="41" fillId="10" borderId="10" xfId="0" applyFont="1" applyFill="1" applyBorder="1" applyAlignment="1">
      <alignment vertical="center" wrapText="1" shrinkToFit="1"/>
    </xf>
    <xf numFmtId="0" fontId="8" fillId="10" borderId="10" xfId="0" applyFont="1" applyFill="1" applyBorder="1" applyAlignment="1">
      <alignment vertical="center" wrapText="1"/>
    </xf>
    <xf numFmtId="176" fontId="31" fillId="0" borderId="10" xfId="2" applyNumberFormat="1" applyFont="1" applyFill="1" applyBorder="1" applyAlignment="1">
      <alignment horizontal="right" vertical="center"/>
    </xf>
    <xf numFmtId="176" fontId="31" fillId="9" borderId="10" xfId="2" applyNumberFormat="1" applyFont="1" applyFill="1" applyBorder="1" applyAlignment="1">
      <alignment horizontal="right" vertical="center"/>
    </xf>
    <xf numFmtId="176" fontId="36" fillId="0" borderId="10" xfId="2" applyNumberFormat="1" applyFont="1" applyFill="1" applyBorder="1" applyAlignment="1">
      <alignment horizontal="right" vertical="center"/>
    </xf>
    <xf numFmtId="176" fontId="31" fillId="0" borderId="0" xfId="0" applyNumberFormat="1" applyFont="1">
      <alignment vertical="center"/>
    </xf>
    <xf numFmtId="176" fontId="31" fillId="0" borderId="11" xfId="0" applyNumberFormat="1" applyFont="1" applyBorder="1">
      <alignment vertical="center"/>
    </xf>
    <xf numFmtId="176" fontId="31" fillId="0" borderId="11" xfId="0" applyNumberFormat="1" applyFont="1" applyFill="1" applyBorder="1">
      <alignment vertical="center"/>
    </xf>
    <xf numFmtId="176" fontId="31" fillId="0" borderId="10" xfId="0" applyNumberFormat="1" applyFont="1" applyFill="1" applyBorder="1">
      <alignment vertical="center"/>
    </xf>
    <xf numFmtId="176" fontId="8" fillId="0" borderId="10" xfId="2" applyNumberFormat="1" applyFont="1" applyFill="1" applyBorder="1" applyAlignment="1">
      <alignment horizontal="right" vertical="center"/>
    </xf>
    <xf numFmtId="176" fontId="8" fillId="9" borderId="10" xfId="2" applyNumberFormat="1" applyFont="1" applyFill="1" applyBorder="1" applyAlignment="1">
      <alignment horizontal="right" vertical="center"/>
    </xf>
    <xf numFmtId="176" fontId="30" fillId="0" borderId="10" xfId="2" applyNumberFormat="1" applyFont="1" applyFill="1" applyBorder="1" applyAlignment="1">
      <alignment horizontal="right" vertical="center"/>
    </xf>
    <xf numFmtId="176" fontId="8" fillId="0" borderId="0" xfId="0" applyNumberFormat="1" applyFont="1">
      <alignment vertical="center"/>
    </xf>
    <xf numFmtId="176" fontId="5" fillId="0" borderId="10" xfId="2" applyNumberFormat="1" applyFont="1" applyFill="1" applyBorder="1" applyAlignment="1">
      <alignment horizontal="right" vertical="center"/>
    </xf>
    <xf numFmtId="176" fontId="8" fillId="0" borderId="11" xfId="0" applyNumberFormat="1" applyFont="1" applyBorder="1">
      <alignment vertical="center"/>
    </xf>
    <xf numFmtId="176" fontId="8" fillId="0" borderId="11" xfId="0" applyNumberFormat="1" applyFont="1" applyFill="1" applyBorder="1">
      <alignment vertical="center"/>
    </xf>
    <xf numFmtId="176" fontId="8" fillId="0" borderId="10" xfId="0" applyNumberFormat="1" applyFont="1" applyFill="1" applyBorder="1">
      <alignment vertical="center"/>
    </xf>
    <xf numFmtId="177" fontId="31" fillId="10" borderId="10" xfId="0" applyNumberFormat="1" applyFont="1" applyFill="1" applyBorder="1" applyAlignment="1">
      <alignment horizontal="right" vertical="center"/>
    </xf>
    <xf numFmtId="180" fontId="31" fillId="0" borderId="10" xfId="0" applyNumberFormat="1" applyFont="1" applyFill="1" applyBorder="1" applyAlignment="1">
      <alignment horizontal="right" vertical="center"/>
    </xf>
    <xf numFmtId="0" fontId="8" fillId="0" borderId="0" xfId="0" applyFont="1">
      <alignment vertical="center"/>
    </xf>
    <xf numFmtId="0" fontId="44"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left" vertical="center" wrapText="1"/>
    </xf>
    <xf numFmtId="0" fontId="7" fillId="0" borderId="0" xfId="0" applyFont="1" applyAlignment="1">
      <alignment horizontal="left" vertical="center"/>
    </xf>
    <xf numFmtId="0" fontId="8" fillId="0" borderId="0" xfId="0" applyFont="1" applyAlignment="1">
      <alignment horizontal="left" vertical="center"/>
    </xf>
    <xf numFmtId="0" fontId="8" fillId="10" borderId="10" xfId="0" applyFont="1" applyFill="1" applyBorder="1" applyAlignment="1">
      <alignment vertical="center" wrapText="1"/>
    </xf>
    <xf numFmtId="178" fontId="7" fillId="0" borderId="1" xfId="0" applyNumberFormat="1" applyFont="1" applyBorder="1">
      <alignment vertical="center"/>
    </xf>
    <xf numFmtId="178" fontId="7" fillId="0" borderId="10" xfId="0" applyNumberFormat="1" applyFont="1" applyBorder="1">
      <alignment vertical="center"/>
    </xf>
    <xf numFmtId="178" fontId="7" fillId="0" borderId="12" xfId="0" applyNumberFormat="1" applyFont="1" applyBorder="1">
      <alignment vertical="center"/>
    </xf>
    <xf numFmtId="38" fontId="30" fillId="0" borderId="11" xfId="2" applyFont="1" applyFill="1" applyBorder="1" applyAlignment="1">
      <alignment horizontal="right" vertical="center"/>
    </xf>
    <xf numFmtId="0" fontId="30" fillId="0" borderId="11" xfId="0" applyFont="1" applyFill="1" applyBorder="1" applyAlignment="1">
      <alignment horizontal="right" vertical="center"/>
    </xf>
    <xf numFmtId="0" fontId="46" fillId="0" borderId="0" xfId="0" applyFont="1">
      <alignment vertical="center"/>
    </xf>
    <xf numFmtId="0" fontId="47" fillId="0" borderId="0" xfId="0" applyFont="1" applyFill="1">
      <alignment vertical="center"/>
    </xf>
    <xf numFmtId="0" fontId="40" fillId="6" borderId="4" xfId="0" applyFont="1" applyFill="1" applyBorder="1" applyAlignment="1">
      <alignment horizontal="left" vertical="center"/>
    </xf>
    <xf numFmtId="0" fontId="3" fillId="0" borderId="6" xfId="0" applyFont="1" applyBorder="1" applyAlignment="1">
      <alignment vertical="top" wrapText="1"/>
    </xf>
    <xf numFmtId="0" fontId="8" fillId="0" borderId="6" xfId="0" applyFont="1" applyBorder="1" applyAlignment="1">
      <alignment vertical="top" wrapText="1"/>
    </xf>
    <xf numFmtId="0" fontId="8" fillId="0" borderId="6" xfId="0" applyFont="1" applyBorder="1" applyAlignment="1">
      <alignment horizontal="left" vertical="top" wrapText="1"/>
    </xf>
    <xf numFmtId="0" fontId="34" fillId="0" borderId="6" xfId="0" applyFont="1" applyBorder="1" applyAlignment="1">
      <alignment vertical="top" wrapText="1"/>
    </xf>
    <xf numFmtId="0" fontId="8" fillId="0" borderId="8" xfId="0" applyFont="1" applyBorder="1" applyAlignment="1">
      <alignment vertical="top" wrapText="1"/>
    </xf>
    <xf numFmtId="0" fontId="8" fillId="0" borderId="6" xfId="0" applyFont="1" applyBorder="1" applyAlignment="1">
      <alignment vertical="top" shrinkToFit="1"/>
    </xf>
    <xf numFmtId="0" fontId="9" fillId="0" borderId="0" xfId="0" applyFont="1" applyAlignment="1">
      <alignment vertical="top" shrinkToFit="1"/>
    </xf>
    <xf numFmtId="0" fontId="25" fillId="0" borderId="6" xfId="0" applyFont="1" applyBorder="1" applyAlignment="1">
      <alignment horizontal="left" vertical="top"/>
    </xf>
    <xf numFmtId="0" fontId="8" fillId="0" borderId="6" xfId="0" applyFont="1" applyBorder="1" applyAlignment="1">
      <alignment horizontal="left" vertical="top" shrinkToFit="1"/>
    </xf>
    <xf numFmtId="0" fontId="40" fillId="0" borderId="6" xfId="0" applyFont="1" applyBorder="1" applyAlignment="1">
      <alignment horizontal="justify" vertical="top" wrapText="1"/>
    </xf>
    <xf numFmtId="0" fontId="7" fillId="0" borderId="0" xfId="0" applyFont="1" applyAlignment="1">
      <alignment vertical="top" wrapText="1"/>
    </xf>
    <xf numFmtId="0" fontId="3" fillId="0" borderId="0" xfId="0" applyFont="1" applyAlignment="1">
      <alignment vertical="top" wrapText="1"/>
    </xf>
    <xf numFmtId="0" fontId="8" fillId="0" borderId="0" xfId="0" applyFont="1" applyAlignment="1">
      <alignment vertical="top" wrapText="1"/>
    </xf>
    <xf numFmtId="0" fontId="25" fillId="0" borderId="6" xfId="0" applyFont="1" applyBorder="1" applyAlignment="1">
      <alignment vertical="top" wrapText="1"/>
    </xf>
    <xf numFmtId="0" fontId="5" fillId="0" borderId="6" xfId="0" applyFont="1" applyBorder="1" applyAlignment="1">
      <alignment vertical="top" shrinkToFit="1"/>
    </xf>
    <xf numFmtId="0" fontId="3" fillId="0" borderId="6" xfId="0" applyFont="1" applyBorder="1" applyAlignment="1">
      <alignment vertical="top" shrinkToFit="1"/>
    </xf>
    <xf numFmtId="0" fontId="8" fillId="0" borderId="6" xfId="0" applyFont="1" applyBorder="1" applyAlignment="1">
      <alignment vertical="top" wrapText="1" shrinkToFit="1"/>
    </xf>
    <xf numFmtId="0" fontId="8" fillId="0" borderId="8" xfId="0" applyFont="1" applyBorder="1" applyAlignment="1">
      <alignment vertical="top" shrinkToFit="1"/>
    </xf>
    <xf numFmtId="0" fontId="41" fillId="0" borderId="10" xfId="0" applyFont="1" applyFill="1" applyBorder="1" applyAlignment="1">
      <alignment vertical="center" wrapText="1"/>
    </xf>
    <xf numFmtId="178" fontId="41" fillId="0" borderId="10" xfId="0" applyNumberFormat="1" applyFont="1" applyFill="1" applyBorder="1" applyAlignment="1">
      <alignment vertical="center" wrapText="1"/>
    </xf>
    <xf numFmtId="0" fontId="7" fillId="0" borderId="7" xfId="0" applyFont="1" applyBorder="1" applyAlignment="1">
      <alignment vertical="center" wrapText="1"/>
    </xf>
    <xf numFmtId="0" fontId="3" fillId="0" borderId="5"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7" fillId="6" borderId="3" xfId="0" applyFont="1" applyFill="1" applyBorder="1" applyAlignment="1">
      <alignment horizontal="left" vertical="center"/>
    </xf>
    <xf numFmtId="0" fontId="7" fillId="6" borderId="4" xfId="0" applyFont="1" applyFill="1" applyBorder="1" applyAlignment="1">
      <alignment horizontal="left" vertical="center"/>
    </xf>
    <xf numFmtId="0" fontId="7" fillId="0" borderId="5" xfId="0" applyFont="1" applyBorder="1">
      <alignment vertical="center"/>
    </xf>
    <xf numFmtId="0" fontId="7" fillId="0" borderId="5" xfId="0" applyFont="1" applyBorder="1" applyAlignment="1">
      <alignment horizontal="left" vertical="top"/>
    </xf>
    <xf numFmtId="0" fontId="7" fillId="0" borderId="6" xfId="0" applyFont="1" applyBorder="1" applyAlignment="1">
      <alignment horizontal="left" vertical="top"/>
    </xf>
    <xf numFmtId="0" fontId="3" fillId="0" borderId="6" xfId="0" applyFont="1" applyBorder="1" applyAlignment="1">
      <alignment horizontal="left" vertical="center"/>
    </xf>
    <xf numFmtId="0" fontId="7" fillId="0" borderId="0" xfId="0" applyFont="1" applyAlignment="1">
      <alignment horizontal="left" vertical="center" wrapText="1"/>
    </xf>
    <xf numFmtId="0" fontId="7" fillId="0" borderId="5" xfId="0" applyFont="1" applyBorder="1" applyAlignment="1">
      <alignment horizontal="left" vertical="top"/>
    </xf>
    <xf numFmtId="0" fontId="8" fillId="0" borderId="10" xfId="0" applyFont="1" applyFill="1" applyBorder="1" applyAlignment="1">
      <alignment vertical="center" wrapText="1"/>
    </xf>
    <xf numFmtId="0" fontId="28" fillId="8" borderId="0" xfId="0" applyFont="1" applyFill="1">
      <alignment vertical="center"/>
    </xf>
    <xf numFmtId="0" fontId="28" fillId="8" borderId="0" xfId="0" applyFont="1" applyFill="1" applyAlignment="1">
      <alignment horizontal="left" vertical="center"/>
    </xf>
    <xf numFmtId="0" fontId="26" fillId="0" borderId="0" xfId="0" applyFont="1">
      <alignment vertical="center"/>
    </xf>
    <xf numFmtId="0" fontId="7" fillId="6" borderId="3" xfId="0" applyFont="1" applyFill="1" applyBorder="1">
      <alignment vertical="center"/>
    </xf>
    <xf numFmtId="0" fontId="7" fillId="0" borderId="5" xfId="0" applyFont="1" applyBorder="1" applyAlignment="1">
      <alignment vertical="center" wrapText="1"/>
    </xf>
    <xf numFmtId="0" fontId="7" fillId="0" borderId="0" xfId="0" applyFont="1" applyAlignment="1">
      <alignment horizontal="left" vertical="top"/>
    </xf>
    <xf numFmtId="0" fontId="7" fillId="0" borderId="7" xfId="0" applyFont="1" applyBorder="1">
      <alignment vertical="center"/>
    </xf>
    <xf numFmtId="0" fontId="7" fillId="0" borderId="0" xfId="0" applyFont="1" applyAlignment="1">
      <alignment horizontal="justify" vertical="top" wrapText="1"/>
    </xf>
    <xf numFmtId="0" fontId="7" fillId="0" borderId="0" xfId="0" applyFont="1" applyAlignment="1">
      <alignment horizontal="left" vertical="top" wrapText="1"/>
    </xf>
    <xf numFmtId="0" fontId="7" fillId="0" borderId="5" xfId="0" applyFont="1" applyBorder="1" applyAlignment="1">
      <alignment vertical="top" wrapText="1"/>
    </xf>
    <xf numFmtId="0" fontId="6" fillId="0" borderId="0" xfId="0" applyFont="1" applyAlignment="1">
      <alignment vertical="top" wrapText="1"/>
    </xf>
    <xf numFmtId="0" fontId="7" fillId="0" borderId="7" xfId="0" applyFont="1" applyBorder="1" applyAlignment="1">
      <alignment vertical="top" wrapText="1"/>
    </xf>
    <xf numFmtId="38" fontId="7" fillId="0" borderId="12" xfId="2" applyFont="1" applyFill="1" applyBorder="1">
      <alignment vertical="center"/>
    </xf>
    <xf numFmtId="0" fontId="5" fillId="0" borderId="10" xfId="0" applyFont="1" applyFill="1" applyBorder="1" applyAlignment="1">
      <alignment horizontal="left" vertical="center"/>
    </xf>
    <xf numFmtId="0" fontId="6" fillId="0" borderId="10" xfId="0" applyFont="1" applyFill="1" applyBorder="1">
      <alignment vertical="center"/>
    </xf>
    <xf numFmtId="0" fontId="10" fillId="7" borderId="14" xfId="0" applyFont="1" applyFill="1" applyBorder="1">
      <alignment vertical="center"/>
    </xf>
    <xf numFmtId="49" fontId="12" fillId="0" borderId="9" xfId="0" applyNumberFormat="1" applyFont="1" applyFill="1" applyBorder="1" applyAlignment="1">
      <alignment horizontal="center" vertical="center"/>
    </xf>
    <xf numFmtId="49" fontId="13" fillId="0" borderId="9" xfId="0" applyNumberFormat="1" applyFont="1" applyFill="1" applyBorder="1" applyAlignment="1">
      <alignment horizontal="center" vertical="center"/>
    </xf>
    <xf numFmtId="0" fontId="12" fillId="2" borderId="14" xfId="0" applyFont="1" applyFill="1" applyBorder="1">
      <alignment vertical="center"/>
    </xf>
    <xf numFmtId="49" fontId="12" fillId="2" borderId="14" xfId="0" applyNumberFormat="1" applyFont="1" applyFill="1" applyBorder="1" applyAlignment="1">
      <alignment horizontal="center" vertical="center"/>
    </xf>
    <xf numFmtId="0" fontId="12" fillId="7" borderId="14" xfId="0" applyFont="1" applyFill="1" applyBorder="1" applyAlignment="1">
      <alignment horizontal="center" vertical="center"/>
    </xf>
    <xf numFmtId="0" fontId="10" fillId="7" borderId="14" xfId="0" applyFont="1" applyFill="1" applyBorder="1" applyAlignment="1">
      <alignment horizontal="center" vertical="center"/>
    </xf>
    <xf numFmtId="0" fontId="12" fillId="7" borderId="14" xfId="0" applyFont="1" applyFill="1" applyBorder="1" applyAlignment="1">
      <alignment horizontal="left" vertical="center"/>
    </xf>
    <xf numFmtId="0" fontId="10" fillId="7" borderId="14" xfId="0" applyFont="1" applyFill="1" applyBorder="1" applyAlignment="1">
      <alignment horizontal="center" vertical="center" wrapText="1"/>
    </xf>
    <xf numFmtId="38" fontId="10" fillId="7" borderId="14" xfId="2" quotePrefix="1" applyFont="1" applyFill="1" applyBorder="1" applyAlignment="1">
      <alignment horizontal="right" vertical="center"/>
    </xf>
    <xf numFmtId="49" fontId="11" fillId="7" borderId="14" xfId="0" applyNumberFormat="1" applyFont="1" applyFill="1" applyBorder="1" applyAlignment="1">
      <alignment horizontal="right" vertical="center"/>
    </xf>
    <xf numFmtId="49" fontId="10" fillId="7" borderId="14" xfId="0" applyNumberFormat="1" applyFont="1" applyFill="1" applyBorder="1" applyAlignment="1">
      <alignment horizontal="center" vertical="center"/>
    </xf>
    <xf numFmtId="0" fontId="8" fillId="0" borderId="9" xfId="0" applyFont="1" applyFill="1" applyBorder="1">
      <alignment vertical="center"/>
    </xf>
    <xf numFmtId="0" fontId="8" fillId="0" borderId="9" xfId="0" applyFont="1" applyFill="1" applyBorder="1" applyAlignment="1">
      <alignment vertical="center" wrapText="1"/>
    </xf>
    <xf numFmtId="178" fontId="8" fillId="0" borderId="9" xfId="0" applyNumberFormat="1" applyFont="1" applyFill="1" applyBorder="1" applyAlignment="1">
      <alignment horizontal="right" vertical="center"/>
    </xf>
    <xf numFmtId="0" fontId="38" fillId="7" borderId="14" xfId="0" applyFont="1" applyFill="1" applyBorder="1" applyAlignment="1">
      <alignment horizontal="center" vertical="center"/>
    </xf>
    <xf numFmtId="49" fontId="23" fillId="7" borderId="14" xfId="0" applyNumberFormat="1" applyFont="1" applyFill="1" applyBorder="1" applyAlignment="1">
      <alignment horizontal="center" vertical="center"/>
    </xf>
    <xf numFmtId="184" fontId="8" fillId="0" borderId="10" xfId="0" applyNumberFormat="1" applyFont="1" applyFill="1" applyBorder="1" applyAlignment="1">
      <alignment horizontal="right" vertical="center"/>
    </xf>
    <xf numFmtId="184" fontId="31" fillId="0" borderId="10" xfId="0" applyNumberFormat="1" applyFont="1" applyFill="1" applyBorder="1" applyAlignment="1">
      <alignment horizontal="right" vertical="center"/>
    </xf>
    <xf numFmtId="184" fontId="8" fillId="9" borderId="10" xfId="0" applyNumberFormat="1" applyFont="1" applyFill="1" applyBorder="1" applyAlignment="1">
      <alignment horizontal="right" vertical="center"/>
    </xf>
    <xf numFmtId="184" fontId="31" fillId="9" borderId="10" xfId="0" applyNumberFormat="1" applyFont="1" applyFill="1" applyBorder="1" applyAlignment="1">
      <alignment horizontal="right" vertical="center"/>
    </xf>
    <xf numFmtId="184" fontId="30" fillId="0" borderId="10" xfId="0" applyNumberFormat="1" applyFont="1" applyFill="1" applyBorder="1" applyAlignment="1">
      <alignment horizontal="right" vertical="center"/>
    </xf>
    <xf numFmtId="184" fontId="5" fillId="0" borderId="10" xfId="0" applyNumberFormat="1" applyFont="1" applyFill="1" applyBorder="1" applyAlignment="1">
      <alignment horizontal="right" vertical="center"/>
    </xf>
    <xf numFmtId="184" fontId="36" fillId="0" borderId="10" xfId="0" applyNumberFormat="1" applyFont="1" applyFill="1" applyBorder="1" applyAlignment="1">
      <alignment horizontal="right" vertical="center"/>
    </xf>
    <xf numFmtId="184" fontId="8" fillId="10" borderId="10" xfId="0" applyNumberFormat="1" applyFont="1" applyFill="1" applyBorder="1" applyAlignment="1">
      <alignment horizontal="right" vertical="center"/>
    </xf>
    <xf numFmtId="184" fontId="31" fillId="10" borderId="10" xfId="0" applyNumberFormat="1" applyFont="1" applyFill="1" applyBorder="1" applyAlignment="1">
      <alignment horizontal="right" vertical="center"/>
    </xf>
    <xf numFmtId="184" fontId="5" fillId="0" borderId="10" xfId="2" applyNumberFormat="1" applyFont="1" applyFill="1" applyBorder="1" applyAlignment="1">
      <alignment horizontal="right" vertical="center"/>
    </xf>
    <xf numFmtId="184" fontId="31" fillId="0" borderId="10" xfId="2" applyNumberFormat="1" applyFont="1" applyFill="1" applyBorder="1" applyAlignment="1">
      <alignment horizontal="right" vertical="center"/>
    </xf>
    <xf numFmtId="184" fontId="36" fillId="0" borderId="10" xfId="2" applyNumberFormat="1" applyFont="1" applyFill="1" applyBorder="1" applyAlignment="1">
      <alignment horizontal="right" vertical="center"/>
    </xf>
    <xf numFmtId="184" fontId="31" fillId="9" borderId="10" xfId="2" applyNumberFormat="1" applyFont="1" applyFill="1" applyBorder="1" applyAlignment="1">
      <alignment horizontal="right" vertical="center"/>
    </xf>
    <xf numFmtId="184" fontId="8" fillId="0" borderId="10" xfId="2" applyNumberFormat="1" applyFont="1" applyFill="1" applyBorder="1" applyAlignment="1">
      <alignment horizontal="right" vertical="center"/>
    </xf>
    <xf numFmtId="184" fontId="8" fillId="9" borderId="10" xfId="2" applyNumberFormat="1" applyFont="1" applyFill="1" applyBorder="1" applyAlignment="1">
      <alignment horizontal="right" vertical="center"/>
    </xf>
    <xf numFmtId="184" fontId="7" fillId="0" borderId="1" xfId="0" applyNumberFormat="1" applyFont="1" applyFill="1" applyBorder="1" applyAlignment="1">
      <alignment vertical="center"/>
    </xf>
    <xf numFmtId="184" fontId="32" fillId="0" borderId="1" xfId="0" applyNumberFormat="1" applyFont="1" applyFill="1" applyBorder="1" applyAlignment="1">
      <alignment vertical="center"/>
    </xf>
    <xf numFmtId="184" fontId="7" fillId="0" borderId="1" xfId="0" applyNumberFormat="1" applyFont="1" applyFill="1" applyBorder="1" applyAlignment="1">
      <alignment horizontal="right" vertical="center"/>
    </xf>
    <xf numFmtId="184" fontId="7" fillId="0" borderId="14" xfId="0" applyNumberFormat="1" applyFont="1" applyFill="1" applyBorder="1" applyAlignment="1">
      <alignment horizontal="right" vertical="center"/>
    </xf>
    <xf numFmtId="184" fontId="31" fillId="0" borderId="0" xfId="0" applyNumberFormat="1" applyFont="1">
      <alignment vertical="center"/>
    </xf>
    <xf numFmtId="184" fontId="8" fillId="0" borderId="0" xfId="0" applyNumberFormat="1" applyFont="1">
      <alignment vertical="center"/>
    </xf>
    <xf numFmtId="0" fontId="7" fillId="0" borderId="5" xfId="0" applyFont="1" applyBorder="1" applyAlignment="1">
      <alignment horizontal="left" vertical="top" wrapText="1"/>
    </xf>
    <xf numFmtId="0" fontId="7" fillId="0" borderId="6" xfId="0" applyFont="1" applyBorder="1" applyAlignment="1">
      <alignment horizontal="left" vertical="top" wrapText="1"/>
    </xf>
    <xf numFmtId="0" fontId="7" fillId="4" borderId="0" xfId="0" applyFont="1" applyFill="1" applyAlignment="1">
      <alignment horizontal="left" vertical="center"/>
    </xf>
    <xf numFmtId="0" fontId="7" fillId="6" borderId="3" xfId="0" applyFont="1" applyFill="1" applyBorder="1" applyAlignment="1">
      <alignment horizontal="left" vertical="center"/>
    </xf>
    <xf numFmtId="0" fontId="7" fillId="6" borderId="4" xfId="0" applyFont="1" applyFill="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7" fillId="0" borderId="5" xfId="0" applyFont="1" applyBorder="1">
      <alignment vertical="center"/>
    </xf>
    <xf numFmtId="0" fontId="7" fillId="0" borderId="6" xfId="0" applyFont="1" applyBorder="1">
      <alignment vertical="center"/>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xf>
    <xf numFmtId="0" fontId="3" fillId="0" borderId="6" xfId="0" applyFont="1" applyBorder="1" applyAlignment="1">
      <alignment horizontal="left" vertical="top"/>
    </xf>
    <xf numFmtId="0" fontId="7" fillId="0" borderId="5" xfId="0" applyFont="1" applyBorder="1" applyAlignment="1">
      <alignment horizontal="left" vertical="top"/>
    </xf>
    <xf numFmtId="0" fontId="7" fillId="0" borderId="6" xfId="0" applyFont="1" applyBorder="1" applyAlignment="1">
      <alignment horizontal="left" vertical="top"/>
    </xf>
    <xf numFmtId="0" fontId="7" fillId="0" borderId="7" xfId="0" applyFont="1" applyBorder="1" applyAlignment="1">
      <alignment horizontal="left" vertical="top"/>
    </xf>
    <xf numFmtId="0" fontId="7" fillId="0" borderId="8" xfId="0" applyFont="1" applyBorder="1" applyAlignment="1">
      <alignment horizontal="left" vertical="top"/>
    </xf>
    <xf numFmtId="0" fontId="8" fillId="0" borderId="1" xfId="0" applyFont="1" applyBorder="1" applyAlignment="1">
      <alignment vertical="top"/>
    </xf>
    <xf numFmtId="0" fontId="41" fillId="0" borderId="0" xfId="0" applyFont="1" applyAlignment="1">
      <alignment horizontal="left" vertical="top" wrapText="1"/>
    </xf>
    <xf numFmtId="0" fontId="8" fillId="0" borderId="0" xfId="0" applyFont="1" applyAlignment="1">
      <alignment horizontal="left" vertical="top" wrapText="1"/>
    </xf>
    <xf numFmtId="0" fontId="7" fillId="0" borderId="7" xfId="0" applyFont="1" applyBorder="1" applyAlignment="1">
      <alignment vertical="center" wrapText="1"/>
    </xf>
    <xf numFmtId="0" fontId="7" fillId="0" borderId="8" xfId="0" applyFont="1" applyBorder="1" applyAlignment="1">
      <alignment vertical="center" wrapText="1"/>
    </xf>
    <xf numFmtId="0" fontId="41" fillId="0" borderId="1" xfId="0" applyFont="1" applyBorder="1" applyAlignment="1">
      <alignment horizontal="left" vertical="top" wrapText="1" shrinkToFit="1"/>
    </xf>
    <xf numFmtId="0" fontId="8" fillId="0" borderId="1" xfId="0" applyFont="1" applyBorder="1" applyAlignment="1">
      <alignment horizontal="left" vertical="top" shrinkToFit="1"/>
    </xf>
    <xf numFmtId="0" fontId="3" fillId="4" borderId="0" xfId="0" applyFont="1" applyFill="1" applyAlignment="1">
      <alignment vertical="top" wrapText="1"/>
    </xf>
    <xf numFmtId="0" fontId="7" fillId="4" borderId="0" xfId="0" applyFont="1" applyFill="1" applyAlignment="1">
      <alignment vertical="top" wrapText="1"/>
    </xf>
    <xf numFmtId="0" fontId="40" fillId="6" borderId="3" xfId="0" applyFont="1" applyFill="1" applyBorder="1" applyAlignment="1">
      <alignment horizontal="left" vertical="center"/>
    </xf>
    <xf numFmtId="0" fontId="8" fillId="0" borderId="1" xfId="0" applyFont="1" applyBorder="1" applyAlignment="1">
      <alignment horizontal="left" vertical="top" wrapText="1" shrinkToFit="1"/>
    </xf>
    <xf numFmtId="0" fontId="5" fillId="0" borderId="0" xfId="0" applyFont="1" applyAlignment="1">
      <alignment vertical="top" shrinkToFit="1"/>
    </xf>
    <xf numFmtId="0" fontId="7" fillId="0" borderId="7" xfId="0" applyFont="1" applyBorder="1" applyAlignment="1">
      <alignment horizontal="left" vertical="top" wrapText="1"/>
    </xf>
    <xf numFmtId="0" fontId="7" fillId="0" borderId="8" xfId="0" applyFont="1" applyBorder="1" applyAlignment="1">
      <alignment horizontal="left" vertical="top" wrapText="1"/>
    </xf>
    <xf numFmtId="0" fontId="8" fillId="0" borderId="0" xfId="0" applyFont="1" applyAlignment="1">
      <alignment horizontal="left" vertical="top"/>
    </xf>
    <xf numFmtId="0" fontId="41" fillId="0" borderId="0" xfId="0" applyFont="1" applyAlignment="1">
      <alignment horizontal="left" vertical="center" wrapText="1"/>
    </xf>
    <xf numFmtId="0" fontId="8" fillId="0" borderId="0" xfId="0" applyFont="1" applyAlignment="1">
      <alignment horizontal="left" vertical="center" wrapText="1"/>
    </xf>
    <xf numFmtId="0" fontId="8" fillId="0" borderId="10" xfId="0" applyFont="1" applyFill="1" applyBorder="1" applyAlignment="1">
      <alignment horizontal="left" vertical="center" wrapText="1"/>
    </xf>
    <xf numFmtId="0" fontId="8" fillId="0" borderId="10" xfId="0" applyFont="1" applyFill="1" applyBorder="1" applyAlignment="1">
      <alignment horizontal="left" vertical="center"/>
    </xf>
    <xf numFmtId="178" fontId="9" fillId="0" borderId="10" xfId="0" applyNumberFormat="1" applyFont="1" applyFill="1" applyBorder="1" applyAlignment="1">
      <alignment horizontal="left" vertical="center" wrapText="1"/>
    </xf>
    <xf numFmtId="178" fontId="9" fillId="0" borderId="10" xfId="0" applyNumberFormat="1" applyFont="1" applyFill="1" applyBorder="1" applyAlignment="1">
      <alignment horizontal="left" vertical="center"/>
    </xf>
    <xf numFmtId="0" fontId="41" fillId="0" borderId="0" xfId="0" applyFont="1" applyFill="1" applyAlignment="1">
      <alignment horizontal="left" vertical="center" wrapText="1"/>
    </xf>
    <xf numFmtId="0" fontId="8" fillId="0" borderId="0" xfId="0" applyFont="1" applyFill="1" applyAlignment="1">
      <alignment horizontal="left" vertical="center" wrapText="1"/>
    </xf>
    <xf numFmtId="0" fontId="7" fillId="0" borderId="0" xfId="0" applyFont="1" applyAlignment="1">
      <alignment horizontal="left" vertical="center" wrapText="1"/>
    </xf>
    <xf numFmtId="0" fontId="21" fillId="0" borderId="10" xfId="0" applyFont="1" applyFill="1" applyBorder="1" applyAlignment="1">
      <alignment horizontal="left" vertical="center" wrapText="1"/>
    </xf>
    <xf numFmtId="0" fontId="21" fillId="0" borderId="10" xfId="0" applyFont="1" applyFill="1" applyBorder="1" applyAlignment="1">
      <alignment horizontal="left" vertical="center"/>
    </xf>
    <xf numFmtId="179" fontId="8" fillId="0" borderId="10" xfId="0" applyNumberFormat="1" applyFont="1" applyFill="1" applyBorder="1" applyAlignment="1">
      <alignment horizontal="left" vertical="center" wrapText="1"/>
    </xf>
    <xf numFmtId="179" fontId="8" fillId="0" borderId="10" xfId="0" applyNumberFormat="1" applyFont="1" applyFill="1" applyBorder="1" applyAlignment="1">
      <alignment horizontal="left" vertical="center"/>
    </xf>
    <xf numFmtId="0" fontId="8" fillId="0" borderId="10" xfId="0" applyFont="1" applyFill="1" applyBorder="1" applyAlignment="1">
      <alignment vertical="center" wrapText="1"/>
    </xf>
    <xf numFmtId="0" fontId="41" fillId="10" borderId="10" xfId="0" applyFont="1" applyFill="1" applyBorder="1" applyAlignment="1">
      <alignment vertical="center" wrapText="1"/>
    </xf>
    <xf numFmtId="0" fontId="8" fillId="10" borderId="10" xfId="0" applyFont="1" applyFill="1" applyBorder="1" applyAlignment="1">
      <alignment vertical="center" wrapText="1"/>
    </xf>
    <xf numFmtId="0" fontId="19" fillId="0" borderId="10" xfId="0" applyFont="1" applyFill="1" applyBorder="1" applyAlignment="1">
      <alignment horizontal="left" vertical="center" wrapText="1"/>
    </xf>
    <xf numFmtId="0" fontId="19" fillId="0" borderId="10" xfId="0" applyFont="1" applyFill="1" applyBorder="1" applyAlignment="1">
      <alignment horizontal="left" vertical="center"/>
    </xf>
    <xf numFmtId="0" fontId="7" fillId="0" borderId="0" xfId="0" applyFont="1" applyFill="1" applyAlignment="1">
      <alignment horizontal="left" vertical="center" wrapText="1"/>
    </xf>
    <xf numFmtId="0" fontId="44" fillId="0" borderId="0" xfId="0" applyFont="1" applyAlignment="1">
      <alignment horizontal="left" vertical="center" wrapText="1"/>
    </xf>
    <xf numFmtId="180" fontId="5" fillId="0" borderId="10" xfId="0" applyNumberFormat="1" applyFont="1" applyFill="1" applyBorder="1" applyAlignment="1">
      <alignment horizontal="left" vertical="center"/>
    </xf>
    <xf numFmtId="180" fontId="8" fillId="0" borderId="10" xfId="0" applyNumberFormat="1" applyFont="1" applyFill="1" applyBorder="1" applyAlignment="1">
      <alignment horizontal="left" vertical="center"/>
    </xf>
  </cellXfs>
  <cellStyles count="7">
    <cellStyle name="パーセント" xfId="1" builtinId="5"/>
    <cellStyle name="パーセント 2" xfId="6" xr:uid="{0FB7A141-CDE2-45DA-BB78-7B1ACB81B97C}"/>
    <cellStyle name="桁区切り" xfId="2" builtinId="6"/>
    <cellStyle name="桁区切り 2" xfId="4" xr:uid="{52E0543E-0F61-402E-A44F-01E633FD9170}"/>
    <cellStyle name="標準" xfId="0" builtinId="0"/>
    <cellStyle name="標準 2" xfId="3" xr:uid="{6CDF6E88-D710-4C12-9768-0D3381EEF9B2}"/>
    <cellStyle name="標準 3" xfId="5" xr:uid="{34135293-2391-455E-9307-C8C30ACDDA4A}"/>
  </cellStyles>
  <dxfs count="0"/>
  <tableStyles count="0" defaultTableStyle="TableStyleMedium9"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9525</xdr:colOff>
      <xdr:row>53</xdr:row>
      <xdr:rowOff>9525</xdr:rowOff>
    </xdr:from>
    <xdr:to>
      <xdr:col>10</xdr:col>
      <xdr:colOff>0</xdr:colOff>
      <xdr:row>61</xdr:row>
      <xdr:rowOff>19050</xdr:rowOff>
    </xdr:to>
    <xdr:sp macro="" textlink="">
      <xdr:nvSpPr>
        <xdr:cNvPr id="11501570" name="Rectangle 4">
          <a:extLst>
            <a:ext uri="{FF2B5EF4-FFF2-40B4-BE49-F238E27FC236}">
              <a16:creationId xmlns:a16="http://schemas.microsoft.com/office/drawing/2014/main" id="{00000000-0008-0000-0000-00000280AF00}"/>
            </a:ext>
          </a:extLst>
        </xdr:cNvPr>
        <xdr:cNvSpPr>
          <a:spLocks noChangeArrowheads="1"/>
        </xdr:cNvSpPr>
      </xdr:nvSpPr>
      <xdr:spPr bwMode="auto">
        <a:xfrm>
          <a:off x="9525" y="9096375"/>
          <a:ext cx="6943725" cy="1381125"/>
        </a:xfrm>
        <a:prstGeom prst="rect">
          <a:avLst/>
        </a:prstGeom>
        <a:gradFill rotWithShape="0">
          <a:gsLst>
            <a:gs pos="0">
              <a:srgbClr val="FFFFFF"/>
            </a:gs>
            <a:gs pos="100000">
              <a:srgbClr val="0066CC"/>
            </a:gs>
          </a:gsLst>
          <a:lin ang="5400000" scaled="1"/>
        </a:gradFill>
        <a:ln w="9525">
          <a:noFill/>
          <a:miter lim="800000"/>
          <a:headEnd/>
          <a:tailEnd/>
        </a:ln>
      </xdr:spPr>
    </xdr:sp>
    <xdr:clientData/>
  </xdr:twoCellAnchor>
  <xdr:twoCellAnchor editAs="absolute">
    <xdr:from>
      <xdr:col>0</xdr:col>
      <xdr:colOff>352425</xdr:colOff>
      <xdr:row>8</xdr:row>
      <xdr:rowOff>114300</xdr:rowOff>
    </xdr:from>
    <xdr:to>
      <xdr:col>9</xdr:col>
      <xdr:colOff>666750</xdr:colOff>
      <xdr:row>15</xdr:row>
      <xdr:rowOff>133350</xdr:rowOff>
    </xdr:to>
    <xdr:sp macro="" textlink="">
      <xdr:nvSpPr>
        <xdr:cNvPr id="2053" name="Rectangle 5">
          <a:extLst>
            <a:ext uri="{FF2B5EF4-FFF2-40B4-BE49-F238E27FC236}">
              <a16:creationId xmlns:a16="http://schemas.microsoft.com/office/drawing/2014/main" id="{00000000-0008-0000-0000-000005080000}"/>
            </a:ext>
          </a:extLst>
        </xdr:cNvPr>
        <xdr:cNvSpPr>
          <a:spLocks noChangeArrowheads="1"/>
        </xdr:cNvSpPr>
      </xdr:nvSpPr>
      <xdr:spPr bwMode="auto">
        <a:xfrm>
          <a:off x="352425" y="1485900"/>
          <a:ext cx="6572250" cy="1219200"/>
        </a:xfrm>
        <a:prstGeom prst="rect">
          <a:avLst/>
        </a:prstGeom>
        <a:solidFill>
          <a:srgbClr val="FFFFFF"/>
        </a:solidFill>
        <a:ln w="9525">
          <a:noFill/>
          <a:miter lim="800000"/>
          <a:headEnd/>
          <a:tailEnd/>
        </a:ln>
        <a:effectLst/>
      </xdr:spPr>
      <xdr:txBody>
        <a:bodyPr vertOverflow="clip" wrap="square" lIns="64008" tIns="59436" rIns="64008" bIns="59436" anchor="ctr" upright="1"/>
        <a:lstStyle/>
        <a:p>
          <a:pPr algn="ctr" rtl="0">
            <a:defRPr sz="1000"/>
          </a:pPr>
          <a:r>
            <a:rPr lang="en-US" altLang="ja-JP" sz="3300" b="0" i="0" u="sng" strike="noStrike" baseline="0">
              <a:solidFill>
                <a:srgbClr val="000000"/>
              </a:solidFill>
              <a:latin typeface="Times New Roman"/>
              <a:cs typeface="Times New Roman"/>
            </a:rPr>
            <a:t>Fact Book</a:t>
          </a:r>
        </a:p>
      </xdr:txBody>
    </xdr:sp>
    <xdr:clientData/>
  </xdr:twoCellAnchor>
  <xdr:twoCellAnchor editAs="oneCell">
    <xdr:from>
      <xdr:col>3</xdr:col>
      <xdr:colOff>188595</xdr:colOff>
      <xdr:row>27</xdr:row>
      <xdr:rowOff>110490</xdr:rowOff>
    </xdr:from>
    <xdr:to>
      <xdr:col>7</xdr:col>
      <xdr:colOff>112395</xdr:colOff>
      <xdr:row>37</xdr:row>
      <xdr:rowOff>91440</xdr:rowOff>
    </xdr:to>
    <xdr:pic>
      <xdr:nvPicPr>
        <xdr:cNvPr id="11501572" name="Picture 11" descr="名称未設定-1">
          <a:extLst>
            <a:ext uri="{FF2B5EF4-FFF2-40B4-BE49-F238E27FC236}">
              <a16:creationId xmlns:a16="http://schemas.microsoft.com/office/drawing/2014/main" id="{00000000-0008-0000-0000-00000480AF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2063115" y="4636770"/>
          <a:ext cx="2423160" cy="1657350"/>
        </a:xfrm>
        <a:prstGeom prst="rect">
          <a:avLst/>
        </a:prstGeom>
        <a:noFill/>
        <a:ln w="9525">
          <a:noFill/>
          <a:miter lim="800000"/>
          <a:headEnd/>
          <a:tailEnd/>
        </a:ln>
      </xdr:spPr>
    </xdr:pic>
    <xdr:clientData/>
  </xdr:twoCellAnchor>
  <xdr:twoCellAnchor editAs="absolute">
    <xdr:from>
      <xdr:col>1</xdr:col>
      <xdr:colOff>381000</xdr:colOff>
      <xdr:row>38</xdr:row>
      <xdr:rowOff>76200</xdr:rowOff>
    </xdr:from>
    <xdr:to>
      <xdr:col>8</xdr:col>
      <xdr:colOff>561975</xdr:colOff>
      <xdr:row>45</xdr:row>
      <xdr:rowOff>95250</xdr:rowOff>
    </xdr:to>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1076325" y="6591300"/>
          <a:ext cx="5048250" cy="1219200"/>
        </a:xfrm>
        <a:prstGeom prst="rect">
          <a:avLst/>
        </a:prstGeom>
        <a:solidFill>
          <a:srgbClr val="FFFFFF"/>
        </a:solidFill>
        <a:ln w="9525">
          <a:noFill/>
          <a:miter lim="800000"/>
          <a:headEnd/>
          <a:tailEnd/>
        </a:ln>
        <a:effectLst/>
      </xdr:spPr>
      <xdr:txBody>
        <a:bodyPr vertOverflow="clip" wrap="square" lIns="64008" tIns="59436" rIns="64008" bIns="59436" anchor="ctr" upright="1"/>
        <a:lstStyle/>
        <a:p>
          <a:pPr algn="ctr" rtl="0">
            <a:defRPr sz="1000"/>
          </a:pPr>
          <a:r>
            <a:rPr lang="en-US" altLang="ja-JP" sz="1800" b="0" i="0" u="none" strike="noStrike" baseline="0">
              <a:solidFill>
                <a:srgbClr val="000000"/>
              </a:solidFill>
              <a:latin typeface="Times New Roman"/>
              <a:cs typeface="Times New Roman"/>
            </a:rPr>
            <a:t>TOHO HOLDINGS CO., LTD.</a:t>
          </a:r>
        </a:p>
      </xdr:txBody>
    </xdr:sp>
    <xdr:clientData/>
  </xdr:twoCellAnchor>
  <xdr:twoCellAnchor editAs="absolute">
    <xdr:from>
      <xdr:col>0</xdr:col>
      <xdr:colOff>352425</xdr:colOff>
      <xdr:row>13</xdr:row>
      <xdr:rowOff>114300</xdr:rowOff>
    </xdr:from>
    <xdr:to>
      <xdr:col>9</xdr:col>
      <xdr:colOff>621030</xdr:colOff>
      <xdr:row>20</xdr:row>
      <xdr:rowOff>133350</xdr:rowOff>
    </xdr:to>
    <xdr:sp macro="" textlink="">
      <xdr:nvSpPr>
        <xdr:cNvPr id="6" name="Rectangle 5">
          <a:extLst>
            <a:ext uri="{FF2B5EF4-FFF2-40B4-BE49-F238E27FC236}">
              <a16:creationId xmlns:a16="http://schemas.microsoft.com/office/drawing/2014/main" id="{00000000-0008-0000-0000-000006000000}"/>
            </a:ext>
          </a:extLst>
        </xdr:cNvPr>
        <xdr:cNvSpPr>
          <a:spLocks noChangeArrowheads="1"/>
        </xdr:cNvSpPr>
      </xdr:nvSpPr>
      <xdr:spPr bwMode="auto">
        <a:xfrm>
          <a:off x="352425" y="2293620"/>
          <a:ext cx="5892165" cy="1192530"/>
        </a:xfrm>
        <a:prstGeom prst="rect">
          <a:avLst/>
        </a:prstGeom>
        <a:solidFill>
          <a:srgbClr val="FFFFFF"/>
        </a:solidFill>
        <a:ln w="9525">
          <a:noFill/>
          <a:miter lim="800000"/>
          <a:headEnd/>
          <a:tailEnd/>
        </a:ln>
        <a:effectLst/>
      </xdr:spPr>
      <xdr:txBody>
        <a:bodyPr vertOverflow="clip" wrap="square" lIns="64008" tIns="59436" rIns="64008" bIns="59436" anchor="ctr" upright="1"/>
        <a:lstStyle/>
        <a:p>
          <a:pPr algn="ctr" rtl="0">
            <a:defRPr sz="1000"/>
          </a:pPr>
          <a:r>
            <a:rPr lang="en-US" altLang="ja-JP" sz="1800" b="0" i="0" u="sng" strike="noStrike" baseline="0">
              <a:solidFill>
                <a:srgbClr val="000000"/>
              </a:solidFill>
              <a:latin typeface="Times New Roman"/>
              <a:cs typeface="Times New Roman"/>
            </a:rPr>
            <a:t>2025</a:t>
          </a:r>
          <a:r>
            <a:rPr lang="ja-JP" altLang="en-US" sz="1800" b="0" i="0" u="sng" strike="noStrike" baseline="0">
              <a:solidFill>
                <a:srgbClr val="000000"/>
              </a:solidFill>
              <a:latin typeface="Times New Roman"/>
              <a:cs typeface="Times New Roman"/>
            </a:rPr>
            <a:t>年</a:t>
          </a:r>
          <a:r>
            <a:rPr lang="en-US" altLang="ja-JP" sz="1800" b="0" i="0" u="sng" strike="noStrike" baseline="0">
              <a:solidFill>
                <a:srgbClr val="000000"/>
              </a:solidFill>
              <a:latin typeface="Times New Roman"/>
              <a:cs typeface="Times New Roman"/>
            </a:rPr>
            <a:t>3</a:t>
          </a:r>
          <a:r>
            <a:rPr lang="ja-JP" altLang="en-US" sz="1800" b="0" i="0" u="sng" strike="noStrike" baseline="0">
              <a:solidFill>
                <a:srgbClr val="000000"/>
              </a:solidFill>
              <a:latin typeface="Times New Roman"/>
              <a:cs typeface="Times New Roman"/>
            </a:rPr>
            <a:t>月期</a:t>
          </a:r>
          <a:endParaRPr lang="en-US" altLang="ja-JP" sz="1800" b="0" i="0" u="sng" strike="noStrike" baseline="0">
            <a:solidFill>
              <a:srgbClr val="000000"/>
            </a:solidFill>
            <a:latin typeface="Times New Roman"/>
            <a:cs typeface="Times New Roman"/>
          </a:endParaRPr>
        </a:p>
        <a:p>
          <a:pPr algn="ctr" rtl="0">
            <a:defRPr sz="1000"/>
          </a:pPr>
          <a:r>
            <a:rPr lang="en-US" altLang="ja-JP" sz="1800" b="0" i="0" u="sng" strike="noStrike" baseline="0">
              <a:solidFill>
                <a:srgbClr val="000000"/>
              </a:solidFill>
              <a:latin typeface="Times New Roman"/>
              <a:cs typeface="Times New Roman"/>
            </a:rPr>
            <a:t>The fiscal year ended March 31, 2025</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63"/>
  <sheetViews>
    <sheetView showGridLines="0" tabSelected="1" workbookViewId="0">
      <selection activeCell="M31" sqref="M31"/>
    </sheetView>
  </sheetViews>
  <sheetFormatPr defaultRowHeight="13.2"/>
  <cols>
    <col min="1" max="10" width="9.109375" customWidth="1"/>
  </cols>
  <sheetData>
    <row r="1" spans="1:15">
      <c r="A1" s="3"/>
      <c r="B1" s="3"/>
      <c r="C1" s="3"/>
      <c r="D1" s="3"/>
      <c r="E1" s="3"/>
      <c r="F1" s="3"/>
      <c r="G1" s="3"/>
      <c r="H1" s="3"/>
      <c r="I1" s="3"/>
      <c r="J1" s="3"/>
      <c r="K1" s="1"/>
      <c r="L1" s="1"/>
      <c r="M1" s="1"/>
      <c r="N1" s="1"/>
      <c r="O1" s="1"/>
    </row>
    <row r="46" spans="2:10">
      <c r="B46" s="71"/>
      <c r="C46" s="71"/>
      <c r="D46" s="71"/>
      <c r="E46" s="71"/>
      <c r="F46" s="71"/>
      <c r="G46" s="71"/>
      <c r="H46" s="71"/>
      <c r="I46" s="71"/>
      <c r="J46" s="71"/>
    </row>
    <row r="59" spans="1:10">
      <c r="A59" s="1"/>
      <c r="B59" s="1"/>
      <c r="C59" s="1"/>
      <c r="D59" s="1"/>
      <c r="E59" s="1"/>
      <c r="F59" s="1"/>
      <c r="G59" s="1"/>
      <c r="H59" s="1"/>
      <c r="I59" s="1"/>
      <c r="J59" s="1"/>
    </row>
    <row r="60" spans="1:10">
      <c r="A60" s="1"/>
      <c r="B60" s="1"/>
      <c r="C60" s="1"/>
      <c r="D60" s="1"/>
      <c r="E60" s="1"/>
      <c r="F60" s="1"/>
      <c r="G60" s="1"/>
      <c r="H60" s="1"/>
      <c r="I60" s="1"/>
      <c r="J60" s="1"/>
    </row>
    <row r="61" spans="1:10">
      <c r="A61" s="1"/>
      <c r="B61" s="1"/>
      <c r="C61" s="1"/>
      <c r="D61" s="1"/>
      <c r="E61" s="1"/>
      <c r="F61" s="1"/>
      <c r="G61" s="1"/>
      <c r="H61" s="1"/>
      <c r="I61" s="1"/>
      <c r="J61" s="1"/>
    </row>
    <row r="62" spans="1:10">
      <c r="A62" s="2"/>
      <c r="B62" s="2"/>
      <c r="C62" s="2"/>
      <c r="D62" s="2"/>
      <c r="E62" s="2"/>
      <c r="F62" s="2"/>
      <c r="G62" s="2"/>
      <c r="H62" s="2"/>
      <c r="I62" s="2"/>
      <c r="J62" s="2"/>
    </row>
    <row r="63" spans="1:10">
      <c r="A63" s="79"/>
    </row>
  </sheetData>
  <phoneticPr fontId="2"/>
  <printOptions horizontalCentered="1"/>
  <pageMargins left="0.19685039370078741" right="0.19685039370078741" top="0.39370078740157483" bottom="0.39370078740157483" header="0.51181102362204722" footer="0.51181102362204722"/>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Q67"/>
  <sheetViews>
    <sheetView showGridLines="0" zoomScale="115" zoomScaleNormal="115" zoomScaleSheetLayoutView="100" workbookViewId="0">
      <pane xSplit="4" ySplit="6" topLeftCell="E7" activePane="bottomRight" state="frozen"/>
      <selection activeCell="M31" sqref="M31"/>
      <selection pane="topRight" activeCell="M31" sqref="M31"/>
      <selection pane="bottomLeft" activeCell="M31" sqref="M31"/>
      <selection pane="bottomRight" activeCell="M31" sqref="M31"/>
    </sheetView>
  </sheetViews>
  <sheetFormatPr defaultColWidth="9" defaultRowHeight="13.2"/>
  <cols>
    <col min="1" max="2" width="2" style="96" customWidth="1"/>
    <col min="3" max="3" width="25" style="96" customWidth="1"/>
    <col min="4" max="4" width="18.21875" style="96" customWidth="1"/>
    <col min="5" max="5" width="7.21875" style="239" bestFit="1" customWidth="1"/>
    <col min="6" max="6" width="6.6640625" style="9" bestFit="1" customWidth="1"/>
    <col min="7" max="7" width="7.44140625" style="239" bestFit="1" customWidth="1"/>
    <col min="8" max="8" width="6.6640625" style="9" bestFit="1" customWidth="1"/>
    <col min="9" max="9" width="7.44140625" style="239" bestFit="1" customWidth="1"/>
    <col min="10" max="10" width="6.6640625" style="9" bestFit="1" customWidth="1"/>
    <col min="11" max="11" width="7.44140625" style="239" bestFit="1" customWidth="1"/>
    <col min="12" max="12" width="6.6640625" style="9" bestFit="1" customWidth="1"/>
    <col min="13" max="13" width="7.77734375" style="239" bestFit="1" customWidth="1"/>
    <col min="14" max="14" width="6.33203125" style="9" customWidth="1"/>
    <col min="15" max="16384" width="9" style="96"/>
  </cols>
  <sheetData>
    <row r="1" spans="1:17" ht="13.8">
      <c r="A1" s="37" t="s">
        <v>594</v>
      </c>
      <c r="B1" s="236"/>
      <c r="C1" s="236"/>
      <c r="D1" s="236"/>
      <c r="E1" s="238"/>
      <c r="F1" s="237"/>
      <c r="G1" s="238"/>
      <c r="H1" s="237"/>
      <c r="I1" s="238"/>
      <c r="J1" s="237"/>
      <c r="K1" s="238"/>
      <c r="L1" s="237"/>
      <c r="M1" s="238"/>
      <c r="N1" s="237"/>
    </row>
    <row r="2" spans="1:17" s="350" customFormat="1" ht="30.75" customHeight="1">
      <c r="A2" s="498" t="s">
        <v>585</v>
      </c>
      <c r="B2" s="498"/>
      <c r="C2" s="498"/>
      <c r="D2" s="498"/>
      <c r="E2" s="498"/>
      <c r="F2" s="498"/>
      <c r="G2" s="498"/>
      <c r="H2" s="498"/>
      <c r="I2" s="498"/>
      <c r="J2" s="498"/>
      <c r="K2" s="498"/>
      <c r="L2" s="498"/>
      <c r="M2" s="498"/>
      <c r="N2" s="498"/>
      <c r="O2" s="349"/>
      <c r="P2" s="349"/>
      <c r="Q2" s="349"/>
    </row>
    <row r="3" spans="1:17" s="351" customFormat="1" ht="30.75" customHeight="1">
      <c r="A3" s="498" t="s">
        <v>586</v>
      </c>
      <c r="B3" s="498"/>
      <c r="C3" s="498"/>
      <c r="D3" s="498"/>
      <c r="E3" s="498"/>
      <c r="F3" s="498"/>
      <c r="G3" s="498"/>
      <c r="H3" s="498"/>
      <c r="I3" s="498"/>
      <c r="J3" s="498"/>
      <c r="K3" s="498"/>
      <c r="L3" s="498"/>
      <c r="M3" s="498"/>
      <c r="N3" s="498"/>
      <c r="O3" s="349"/>
      <c r="P3" s="349"/>
      <c r="Q3" s="349"/>
    </row>
    <row r="4" spans="1:17">
      <c r="A4" s="8"/>
      <c r="B4" s="8"/>
      <c r="C4" s="8"/>
      <c r="D4" s="8"/>
      <c r="F4" s="11"/>
      <c r="H4" s="11"/>
      <c r="J4" s="11"/>
      <c r="L4" s="11"/>
      <c r="N4" s="11" t="s">
        <v>376</v>
      </c>
    </row>
    <row r="5" spans="1:17" s="218" customFormat="1">
      <c r="A5" s="415"/>
      <c r="B5" s="415"/>
      <c r="C5" s="415"/>
      <c r="D5" s="415"/>
      <c r="E5" s="420" t="s">
        <v>377</v>
      </c>
      <c r="F5" s="420"/>
      <c r="G5" s="420" t="s">
        <v>378</v>
      </c>
      <c r="H5" s="420"/>
      <c r="I5" s="420" t="s">
        <v>537</v>
      </c>
      <c r="J5" s="420"/>
      <c r="K5" s="420" t="s">
        <v>577</v>
      </c>
      <c r="L5" s="420"/>
      <c r="M5" s="420" t="s">
        <v>592</v>
      </c>
      <c r="N5" s="420"/>
    </row>
    <row r="6" spans="1:17" s="222" customFormat="1">
      <c r="A6" s="45"/>
      <c r="B6" s="45"/>
      <c r="C6" s="45"/>
      <c r="D6" s="45"/>
      <c r="E6" s="242" t="s">
        <v>39</v>
      </c>
      <c r="F6" s="243" t="s">
        <v>313</v>
      </c>
      <c r="G6" s="242" t="s">
        <v>39</v>
      </c>
      <c r="H6" s="243" t="s">
        <v>313</v>
      </c>
      <c r="I6" s="242" t="s">
        <v>39</v>
      </c>
      <c r="J6" s="243" t="s">
        <v>313</v>
      </c>
      <c r="K6" s="242" t="s">
        <v>39</v>
      </c>
      <c r="L6" s="243" t="s">
        <v>313</v>
      </c>
      <c r="M6" s="242" t="s">
        <v>39</v>
      </c>
      <c r="N6" s="243" t="s">
        <v>313</v>
      </c>
    </row>
    <row r="7" spans="1:17">
      <c r="A7" s="59" t="s">
        <v>379</v>
      </c>
      <c r="B7" s="59"/>
      <c r="C7" s="59"/>
      <c r="D7" s="60" t="s">
        <v>380</v>
      </c>
      <c r="E7" s="428">
        <v>1210274</v>
      </c>
      <c r="F7" s="227">
        <v>1</v>
      </c>
      <c r="G7" s="428">
        <v>1266171</v>
      </c>
      <c r="H7" s="227">
        <v>1</v>
      </c>
      <c r="I7" s="428">
        <v>1392117</v>
      </c>
      <c r="J7" s="227">
        <v>1</v>
      </c>
      <c r="K7" s="429">
        <v>1476712</v>
      </c>
      <c r="L7" s="228">
        <v>1</v>
      </c>
      <c r="M7" s="428">
        <v>1518495</v>
      </c>
      <c r="N7" s="227">
        <v>1</v>
      </c>
    </row>
    <row r="8" spans="1:17">
      <c r="A8" s="53" t="s">
        <v>381</v>
      </c>
      <c r="B8" s="53"/>
      <c r="C8" s="53"/>
      <c r="D8" s="186" t="s">
        <v>382</v>
      </c>
      <c r="E8" s="426">
        <v>1110961</v>
      </c>
      <c r="F8" s="225">
        <f>+E8/E$7</f>
        <v>0.91794172228768034</v>
      </c>
      <c r="G8" s="426">
        <v>1157484</v>
      </c>
      <c r="H8" s="225">
        <f>+G8/G$7</f>
        <v>0.91416088348256275</v>
      </c>
      <c r="I8" s="426">
        <v>1277750</v>
      </c>
      <c r="J8" s="225">
        <f>+I8/I$7</f>
        <v>0.91784670397674906</v>
      </c>
      <c r="K8" s="427">
        <v>1357564</v>
      </c>
      <c r="L8" s="226">
        <f>+K8/K$7</f>
        <v>0.91931534381788726</v>
      </c>
      <c r="M8" s="426">
        <v>1396847</v>
      </c>
      <c r="N8" s="225">
        <f>+M8/M$7</f>
        <v>0.91988910072143804</v>
      </c>
    </row>
    <row r="9" spans="1:17">
      <c r="A9" s="61" t="s">
        <v>383</v>
      </c>
      <c r="B9" s="59"/>
      <c r="C9" s="59"/>
      <c r="D9" s="60" t="s">
        <v>384</v>
      </c>
      <c r="E9" s="428">
        <v>99372</v>
      </c>
      <c r="F9" s="227">
        <f>+E9/E$7</f>
        <v>8.2107027003802444E-2</v>
      </c>
      <c r="G9" s="428">
        <v>108687</v>
      </c>
      <c r="H9" s="227">
        <f>+G9/G$7</f>
        <v>8.5839116517437225E-2</v>
      </c>
      <c r="I9" s="428">
        <v>114366</v>
      </c>
      <c r="J9" s="227">
        <f>+I9/I$7</f>
        <v>8.2152577692823234E-2</v>
      </c>
      <c r="K9" s="429">
        <v>119148</v>
      </c>
      <c r="L9" s="228">
        <f>+K9/K$7</f>
        <v>8.0684656182112693E-2</v>
      </c>
      <c r="M9" s="428">
        <v>121648</v>
      </c>
      <c r="N9" s="227">
        <f>+M9/M$7</f>
        <v>8.0110899278561992E-2</v>
      </c>
    </row>
    <row r="10" spans="1:17" ht="26.4">
      <c r="A10" s="53" t="s">
        <v>385</v>
      </c>
      <c r="B10" s="53"/>
      <c r="C10" s="53"/>
      <c r="D10" s="186" t="s">
        <v>386</v>
      </c>
      <c r="E10" s="426">
        <v>95069</v>
      </c>
      <c r="F10" s="225">
        <f>+E10/E$7</f>
        <v>7.8551633762272019E-2</v>
      </c>
      <c r="G10" s="426">
        <v>96159</v>
      </c>
      <c r="H10" s="225">
        <f>+G10/G$7</f>
        <v>7.5944718367424308E-2</v>
      </c>
      <c r="I10" s="426">
        <v>98000</v>
      </c>
      <c r="J10" s="225">
        <f>+I10/I$7</f>
        <v>7.0396381913301831E-2</v>
      </c>
      <c r="K10" s="427">
        <v>99817</v>
      </c>
      <c r="L10" s="226">
        <f>+K10/K$7</f>
        <v>6.7594087404991635E-2</v>
      </c>
      <c r="M10" s="426">
        <v>102711</v>
      </c>
      <c r="N10" s="225">
        <f>+M10/M$7</f>
        <v>6.7639998814615784E-2</v>
      </c>
    </row>
    <row r="11" spans="1:17" ht="30.6">
      <c r="A11" s="53"/>
      <c r="B11" s="58" t="s">
        <v>652</v>
      </c>
      <c r="C11" s="53"/>
      <c r="D11" s="62" t="s">
        <v>387</v>
      </c>
      <c r="E11" s="426">
        <v>42992</v>
      </c>
      <c r="F11" s="225"/>
      <c r="G11" s="426">
        <v>43413</v>
      </c>
      <c r="H11" s="225"/>
      <c r="I11" s="426">
        <v>43162</v>
      </c>
      <c r="J11" s="225"/>
      <c r="K11" s="427">
        <v>43369</v>
      </c>
      <c r="L11" s="226"/>
      <c r="M11" s="426">
        <v>44547</v>
      </c>
      <c r="N11" s="225"/>
      <c r="O11" s="5"/>
    </row>
    <row r="12" spans="1:17">
      <c r="A12" s="53"/>
      <c r="B12" s="58" t="s">
        <v>653</v>
      </c>
      <c r="C12" s="53"/>
      <c r="D12" s="186" t="s">
        <v>388</v>
      </c>
      <c r="E12" s="426">
        <v>2820</v>
      </c>
      <c r="F12" s="225"/>
      <c r="G12" s="426">
        <v>3216</v>
      </c>
      <c r="H12" s="225"/>
      <c r="I12" s="426">
        <v>3159</v>
      </c>
      <c r="J12" s="269"/>
      <c r="K12" s="427">
        <v>3611</v>
      </c>
      <c r="L12" s="226"/>
      <c r="M12" s="426">
        <v>3615</v>
      </c>
      <c r="N12" s="225"/>
    </row>
    <row r="13" spans="1:17">
      <c r="A13" s="53"/>
      <c r="B13" s="58" t="s">
        <v>654</v>
      </c>
      <c r="C13" s="53"/>
      <c r="D13" s="186" t="s">
        <v>389</v>
      </c>
      <c r="E13" s="426">
        <v>7784</v>
      </c>
      <c r="F13" s="225"/>
      <c r="G13" s="426">
        <v>7754</v>
      </c>
      <c r="H13" s="225"/>
      <c r="I13" s="426">
        <v>7806</v>
      </c>
      <c r="J13" s="269"/>
      <c r="K13" s="427">
        <v>7833</v>
      </c>
      <c r="L13" s="226"/>
      <c r="M13" s="426">
        <v>8043</v>
      </c>
      <c r="N13" s="225"/>
    </row>
    <row r="14" spans="1:17">
      <c r="A14" s="53"/>
      <c r="B14" s="407" t="s">
        <v>655</v>
      </c>
      <c r="C14" s="53"/>
      <c r="D14" s="283" t="s">
        <v>554</v>
      </c>
      <c r="E14" s="426">
        <v>923</v>
      </c>
      <c r="F14" s="225"/>
      <c r="G14" s="426">
        <v>1065</v>
      </c>
      <c r="H14" s="225"/>
      <c r="I14" s="426">
        <v>1070</v>
      </c>
      <c r="J14" s="269"/>
      <c r="K14" s="427">
        <v>1017</v>
      </c>
      <c r="L14" s="226"/>
      <c r="M14" s="426">
        <v>1007</v>
      </c>
      <c r="N14" s="225"/>
    </row>
    <row r="15" spans="1:17">
      <c r="A15" s="53"/>
      <c r="B15" s="58" t="s">
        <v>656</v>
      </c>
      <c r="C15" s="53"/>
      <c r="D15" s="283" t="s">
        <v>390</v>
      </c>
      <c r="E15" s="426">
        <v>5964</v>
      </c>
      <c r="F15" s="225"/>
      <c r="G15" s="426">
        <v>6087</v>
      </c>
      <c r="H15" s="225"/>
      <c r="I15" s="426">
        <v>5767</v>
      </c>
      <c r="J15" s="269"/>
      <c r="K15" s="427">
        <v>5893</v>
      </c>
      <c r="L15" s="226"/>
      <c r="M15" s="426">
        <v>5499</v>
      </c>
      <c r="N15" s="225"/>
    </row>
    <row r="16" spans="1:17">
      <c r="A16" s="53"/>
      <c r="B16" s="58" t="s">
        <v>439</v>
      </c>
      <c r="C16" s="53"/>
      <c r="D16" s="69" t="s">
        <v>391</v>
      </c>
      <c r="E16" s="426">
        <v>372</v>
      </c>
      <c r="F16" s="225"/>
      <c r="G16" s="426">
        <v>323</v>
      </c>
      <c r="H16" s="225"/>
      <c r="I16" s="426">
        <v>294</v>
      </c>
      <c r="J16" s="269"/>
      <c r="K16" s="427">
        <v>270</v>
      </c>
      <c r="L16" s="226"/>
      <c r="M16" s="426">
        <v>150</v>
      </c>
      <c r="N16" s="225"/>
    </row>
    <row r="17" spans="1:14">
      <c r="A17" s="53"/>
      <c r="B17" s="58" t="s">
        <v>657</v>
      </c>
      <c r="C17" s="53"/>
      <c r="D17" s="283" t="s">
        <v>392</v>
      </c>
      <c r="E17" s="426">
        <v>8289</v>
      </c>
      <c r="F17" s="225"/>
      <c r="G17" s="426">
        <v>8042</v>
      </c>
      <c r="H17" s="225"/>
      <c r="I17" s="426">
        <v>7990</v>
      </c>
      <c r="J17" s="269"/>
      <c r="K17" s="427">
        <v>8260</v>
      </c>
      <c r="L17" s="226"/>
      <c r="M17" s="426">
        <v>7975</v>
      </c>
      <c r="N17" s="225"/>
    </row>
    <row r="18" spans="1:14" ht="21.6">
      <c r="A18" s="53"/>
      <c r="B18" s="58" t="s">
        <v>658</v>
      </c>
      <c r="C18" s="53"/>
      <c r="D18" s="297" t="s">
        <v>555</v>
      </c>
      <c r="E18" s="426">
        <v>6098</v>
      </c>
      <c r="F18" s="225"/>
      <c r="G18" s="426">
        <v>6228</v>
      </c>
      <c r="H18" s="225"/>
      <c r="I18" s="426">
        <v>6330</v>
      </c>
      <c r="J18" s="269"/>
      <c r="K18" s="427">
        <v>6579</v>
      </c>
      <c r="L18" s="226"/>
      <c r="M18" s="426">
        <v>6791</v>
      </c>
      <c r="N18" s="225"/>
    </row>
    <row r="19" spans="1:14">
      <c r="A19" s="53"/>
      <c r="B19" s="58" t="s">
        <v>625</v>
      </c>
      <c r="C19" s="53"/>
      <c r="D19" s="186" t="s">
        <v>393</v>
      </c>
      <c r="E19" s="426">
        <f>E10-SUM(E11:E18)</f>
        <v>19827</v>
      </c>
      <c r="F19" s="225"/>
      <c r="G19" s="426">
        <f>G10-SUM(G11:G18)</f>
        <v>20031</v>
      </c>
      <c r="H19" s="225"/>
      <c r="I19" s="426">
        <f>I10-SUM(I11:I18)</f>
        <v>22422</v>
      </c>
      <c r="J19" s="269"/>
      <c r="K19" s="427">
        <f>K10-SUM(K11:K18)</f>
        <v>22985</v>
      </c>
      <c r="L19" s="226"/>
      <c r="M19" s="426">
        <f>M10-SUM(M11:M18)</f>
        <v>25084</v>
      </c>
      <c r="N19" s="225"/>
    </row>
    <row r="20" spans="1:14">
      <c r="A20" s="59" t="s">
        <v>394</v>
      </c>
      <c r="B20" s="59"/>
      <c r="C20" s="59"/>
      <c r="D20" s="60" t="s">
        <v>395</v>
      </c>
      <c r="E20" s="428">
        <v>4303</v>
      </c>
      <c r="F20" s="227">
        <f>+E20/E$7</f>
        <v>3.5553932415304302E-3</v>
      </c>
      <c r="G20" s="428">
        <v>12527</v>
      </c>
      <c r="H20" s="227">
        <f>+G20/G$7</f>
        <v>9.8936083672742474E-3</v>
      </c>
      <c r="I20" s="428">
        <v>16365</v>
      </c>
      <c r="J20" s="227">
        <f>+I20/I$7</f>
        <v>1.1755477449093719E-2</v>
      </c>
      <c r="K20" s="429">
        <v>19331</v>
      </c>
      <c r="L20" s="228">
        <f>+K20/K$7</f>
        <v>1.3090568777121064E-2</v>
      </c>
      <c r="M20" s="428">
        <v>18936</v>
      </c>
      <c r="N20" s="227">
        <f>+M20/M$7</f>
        <v>1.2470241917161401E-2</v>
      </c>
    </row>
    <row r="21" spans="1:14">
      <c r="A21" s="53" t="s">
        <v>396</v>
      </c>
      <c r="B21" s="53"/>
      <c r="C21" s="53"/>
      <c r="D21" s="186" t="s">
        <v>397</v>
      </c>
      <c r="E21" s="426">
        <v>6963</v>
      </c>
      <c r="F21" s="225">
        <f>+E21/E$7</f>
        <v>5.7532426541427812E-3</v>
      </c>
      <c r="G21" s="426">
        <v>6205</v>
      </c>
      <c r="H21" s="225">
        <f>+G21/G$7</f>
        <v>4.9006018934251378E-3</v>
      </c>
      <c r="I21" s="426">
        <v>3312</v>
      </c>
      <c r="J21" s="225">
        <f>+I21/I$7</f>
        <v>2.3791103764985271E-3</v>
      </c>
      <c r="K21" s="427">
        <v>3227</v>
      </c>
      <c r="L21" s="226">
        <f>+K21/K$7</f>
        <v>2.1852602267740766E-3</v>
      </c>
      <c r="M21" s="426">
        <v>2646</v>
      </c>
      <c r="N21" s="225">
        <f>+M21/M$7</f>
        <v>1.7425147926071539E-3</v>
      </c>
    </row>
    <row r="22" spans="1:14">
      <c r="A22" s="53"/>
      <c r="B22" s="58" t="s">
        <v>659</v>
      </c>
      <c r="C22" s="53"/>
      <c r="D22" s="186" t="s">
        <v>398</v>
      </c>
      <c r="E22" s="426">
        <v>75</v>
      </c>
      <c r="F22" s="225"/>
      <c r="G22" s="426">
        <v>64</v>
      </c>
      <c r="H22" s="225"/>
      <c r="I22" s="426">
        <v>58</v>
      </c>
      <c r="J22" s="225"/>
      <c r="K22" s="427">
        <v>58</v>
      </c>
      <c r="L22" s="226"/>
      <c r="M22" s="426">
        <v>93</v>
      </c>
      <c r="N22" s="225"/>
    </row>
    <row r="23" spans="1:14">
      <c r="A23" s="53"/>
      <c r="B23" s="58" t="s">
        <v>660</v>
      </c>
      <c r="C23" s="53"/>
      <c r="D23" s="186" t="s">
        <v>399</v>
      </c>
      <c r="E23" s="426">
        <v>1407</v>
      </c>
      <c r="F23" s="225"/>
      <c r="G23" s="426">
        <v>1405</v>
      </c>
      <c r="H23" s="225"/>
      <c r="I23" s="426">
        <v>1269</v>
      </c>
      <c r="J23" s="225"/>
      <c r="K23" s="427">
        <v>1250</v>
      </c>
      <c r="L23" s="226"/>
      <c r="M23" s="426">
        <v>1068</v>
      </c>
      <c r="N23" s="225"/>
    </row>
    <row r="24" spans="1:14">
      <c r="A24" s="53"/>
      <c r="B24" s="58" t="s">
        <v>661</v>
      </c>
      <c r="C24" s="53"/>
      <c r="D24" s="186" t="s">
        <v>400</v>
      </c>
      <c r="E24" s="426">
        <v>3097</v>
      </c>
      <c r="F24" s="225"/>
      <c r="G24" s="426">
        <v>3154</v>
      </c>
      <c r="H24" s="225"/>
      <c r="I24" s="426">
        <v>6</v>
      </c>
      <c r="J24" s="225"/>
      <c r="K24" s="426">
        <v>6</v>
      </c>
      <c r="L24" s="226"/>
      <c r="M24" s="426">
        <v>6</v>
      </c>
      <c r="N24" s="225"/>
    </row>
    <row r="25" spans="1:14" ht="25.5" customHeight="1">
      <c r="A25" s="53"/>
      <c r="B25" s="58" t="s">
        <v>662</v>
      </c>
      <c r="C25" s="53"/>
      <c r="D25" s="186" t="s">
        <v>401</v>
      </c>
      <c r="E25" s="426">
        <v>838</v>
      </c>
      <c r="F25" s="225"/>
      <c r="G25" s="426">
        <v>832</v>
      </c>
      <c r="H25" s="225"/>
      <c r="I25" s="426">
        <v>833</v>
      </c>
      <c r="J25" s="225"/>
      <c r="K25" s="427">
        <v>841</v>
      </c>
      <c r="L25" s="226"/>
      <c r="M25" s="426">
        <v>814</v>
      </c>
      <c r="N25" s="225"/>
    </row>
    <row r="26" spans="1:14" ht="20.399999999999999">
      <c r="A26" s="53"/>
      <c r="B26" s="58" t="s">
        <v>663</v>
      </c>
      <c r="C26" s="53"/>
      <c r="D26" s="298" t="s">
        <v>402</v>
      </c>
      <c r="E26" s="426">
        <v>23</v>
      </c>
      <c r="F26" s="225"/>
      <c r="G26" s="426">
        <v>24</v>
      </c>
      <c r="H26" s="225"/>
      <c r="I26" s="426">
        <v>41</v>
      </c>
      <c r="J26" s="225"/>
      <c r="K26" s="427">
        <v>164</v>
      </c>
      <c r="L26" s="226"/>
      <c r="M26" s="435" t="s">
        <v>1</v>
      </c>
      <c r="N26" s="225"/>
    </row>
    <row r="27" spans="1:14">
      <c r="A27" s="53"/>
      <c r="B27" s="58" t="s">
        <v>625</v>
      </c>
      <c r="C27" s="53"/>
      <c r="D27" s="186" t="s">
        <v>5</v>
      </c>
      <c r="E27" s="426">
        <f>E21-SUM(E22:E26)</f>
        <v>1523</v>
      </c>
      <c r="F27" s="225"/>
      <c r="G27" s="426">
        <f>G21-SUM(G22:G26)</f>
        <v>726</v>
      </c>
      <c r="H27" s="225"/>
      <c r="I27" s="426">
        <f>I21-SUM(I22:I26)</f>
        <v>1105</v>
      </c>
      <c r="J27" s="225"/>
      <c r="K27" s="427">
        <f>K21-SUM(K22:K26)</f>
        <v>908</v>
      </c>
      <c r="L27" s="226"/>
      <c r="M27" s="426">
        <f>M21-SUM(M22:M26)</f>
        <v>665</v>
      </c>
      <c r="N27" s="225"/>
    </row>
    <row r="28" spans="1:14">
      <c r="A28" s="53" t="s">
        <v>403</v>
      </c>
      <c r="B28" s="53"/>
      <c r="C28" s="53"/>
      <c r="D28" s="186" t="s">
        <v>404</v>
      </c>
      <c r="E28" s="426">
        <v>977</v>
      </c>
      <c r="F28" s="225">
        <f>+E28/E$7</f>
        <v>8.0725521658731828E-4</v>
      </c>
      <c r="G28" s="426">
        <v>551</v>
      </c>
      <c r="H28" s="225">
        <f>+G28/G$7</f>
        <v>4.3517028900519756E-4</v>
      </c>
      <c r="I28" s="426">
        <v>502</v>
      </c>
      <c r="J28" s="225">
        <f>+I28/I$7</f>
        <v>3.6060187469875017E-4</v>
      </c>
      <c r="K28" s="427">
        <v>771</v>
      </c>
      <c r="L28" s="226">
        <f>+K28/K$7</f>
        <v>5.2210586763024882E-4</v>
      </c>
      <c r="M28" s="426">
        <v>866</v>
      </c>
      <c r="N28" s="225">
        <f>+M28/M$7</f>
        <v>5.7030151564542528E-4</v>
      </c>
    </row>
    <row r="29" spans="1:14">
      <c r="A29" s="53"/>
      <c r="B29" s="58" t="s">
        <v>664</v>
      </c>
      <c r="C29" s="53"/>
      <c r="D29" s="186" t="s">
        <v>405</v>
      </c>
      <c r="E29" s="426">
        <v>79</v>
      </c>
      <c r="F29" s="225"/>
      <c r="G29" s="426">
        <v>76</v>
      </c>
      <c r="H29" s="225"/>
      <c r="I29" s="426">
        <v>72</v>
      </c>
      <c r="J29" s="225"/>
      <c r="K29" s="427">
        <v>62</v>
      </c>
      <c r="L29" s="226"/>
      <c r="M29" s="426">
        <v>46</v>
      </c>
      <c r="N29" s="225"/>
    </row>
    <row r="30" spans="1:14">
      <c r="A30" s="53"/>
      <c r="B30" s="58" t="s">
        <v>625</v>
      </c>
      <c r="C30" s="53"/>
      <c r="D30" s="186" t="s">
        <v>542</v>
      </c>
      <c r="E30" s="426">
        <f>E28-E29</f>
        <v>898</v>
      </c>
      <c r="F30" s="225"/>
      <c r="G30" s="426">
        <f>G28-G29</f>
        <v>475</v>
      </c>
      <c r="H30" s="225"/>
      <c r="I30" s="426">
        <f>I28-I29</f>
        <v>430</v>
      </c>
      <c r="J30" s="225"/>
      <c r="K30" s="427">
        <f>K28-K29</f>
        <v>709</v>
      </c>
      <c r="L30" s="226"/>
      <c r="M30" s="426">
        <f>M28-M29</f>
        <v>820</v>
      </c>
      <c r="N30" s="225"/>
    </row>
    <row r="31" spans="1:14">
      <c r="A31" s="59" t="s">
        <v>406</v>
      </c>
      <c r="B31" s="59"/>
      <c r="C31" s="59"/>
      <c r="D31" s="60" t="s">
        <v>407</v>
      </c>
      <c r="E31" s="428">
        <v>10289</v>
      </c>
      <c r="F31" s="227">
        <f>+E31/E$7</f>
        <v>8.5013806790858928E-3</v>
      </c>
      <c r="G31" s="428">
        <v>18182</v>
      </c>
      <c r="H31" s="227">
        <f>+G31/G$7</f>
        <v>1.4359829754432852E-2</v>
      </c>
      <c r="I31" s="428">
        <v>19176</v>
      </c>
      <c r="J31" s="227">
        <f>+I31/I$7</f>
        <v>1.3774704281321182E-2</v>
      </c>
      <c r="K31" s="429">
        <v>21787</v>
      </c>
      <c r="L31" s="228">
        <f>+K31/K$7</f>
        <v>1.4753723136264892E-2</v>
      </c>
      <c r="M31" s="428">
        <v>20716</v>
      </c>
      <c r="N31" s="227">
        <f>+M31/M$7</f>
        <v>1.3642455194123129E-2</v>
      </c>
    </row>
    <row r="32" spans="1:14">
      <c r="A32" s="53" t="s">
        <v>408</v>
      </c>
      <c r="B32" s="53"/>
      <c r="C32" s="53"/>
      <c r="D32" s="186" t="s">
        <v>409</v>
      </c>
      <c r="E32" s="426">
        <v>4923</v>
      </c>
      <c r="F32" s="225">
        <f>+E32/E$7</f>
        <v>4.0676739316881962E-3</v>
      </c>
      <c r="G32" s="426">
        <v>3092</v>
      </c>
      <c r="H32" s="225">
        <f>+G32/G$7</f>
        <v>2.4420082279565714E-3</v>
      </c>
      <c r="I32" s="426">
        <v>4310</v>
      </c>
      <c r="J32" s="225">
        <f>+I32/I$7</f>
        <v>3.0960041433299068E-3</v>
      </c>
      <c r="K32" s="427">
        <v>10016</v>
      </c>
      <c r="L32" s="226">
        <f>+K32/K$7</f>
        <v>6.7826360183976296E-3</v>
      </c>
      <c r="M32" s="426">
        <v>8612</v>
      </c>
      <c r="N32" s="225">
        <f>+M32/M$7</f>
        <v>5.6714049107833746E-3</v>
      </c>
    </row>
    <row r="33" spans="1:15" ht="20.399999999999999">
      <c r="A33" s="53"/>
      <c r="B33" s="58" t="s">
        <v>665</v>
      </c>
      <c r="C33" s="53"/>
      <c r="D33" s="62" t="s">
        <v>410</v>
      </c>
      <c r="E33" s="426">
        <v>84</v>
      </c>
      <c r="F33" s="225"/>
      <c r="G33" s="426">
        <v>185</v>
      </c>
      <c r="H33" s="225"/>
      <c r="I33" s="426">
        <v>744</v>
      </c>
      <c r="J33" s="225"/>
      <c r="K33" s="427">
        <v>101</v>
      </c>
      <c r="L33" s="226"/>
      <c r="M33" s="426">
        <v>2193</v>
      </c>
      <c r="N33" s="225"/>
    </row>
    <row r="34" spans="1:15">
      <c r="A34" s="53"/>
      <c r="B34" s="58" t="s">
        <v>666</v>
      </c>
      <c r="C34" s="53"/>
      <c r="D34" s="69" t="s">
        <v>411</v>
      </c>
      <c r="E34" s="426">
        <v>4836</v>
      </c>
      <c r="F34" s="225"/>
      <c r="G34" s="426">
        <v>2720</v>
      </c>
      <c r="H34" s="225"/>
      <c r="I34" s="426">
        <v>3545</v>
      </c>
      <c r="J34" s="225"/>
      <c r="K34" s="427">
        <v>9699</v>
      </c>
      <c r="L34" s="226"/>
      <c r="M34" s="426">
        <v>6388</v>
      </c>
      <c r="N34" s="225"/>
    </row>
    <row r="35" spans="1:15">
      <c r="A35" s="53"/>
      <c r="B35" s="58" t="s">
        <v>667</v>
      </c>
      <c r="C35" s="53"/>
      <c r="D35" s="186" t="s">
        <v>543</v>
      </c>
      <c r="E35" s="426">
        <f>E32-SUM(E33:E34)</f>
        <v>3</v>
      </c>
      <c r="F35" s="225"/>
      <c r="G35" s="426">
        <f>G32-SUM(G33:G34)</f>
        <v>187</v>
      </c>
      <c r="H35" s="225"/>
      <c r="I35" s="426">
        <f>I32-SUM(I33:I34)</f>
        <v>21</v>
      </c>
      <c r="J35" s="225"/>
      <c r="K35" s="427">
        <f>K32-SUM(K33:K34)</f>
        <v>216</v>
      </c>
      <c r="L35" s="226"/>
      <c r="M35" s="426">
        <f>M32-SUM(M33:M34)</f>
        <v>31</v>
      </c>
      <c r="N35" s="225"/>
    </row>
    <row r="36" spans="1:15">
      <c r="A36" s="53" t="s">
        <v>412</v>
      </c>
      <c r="B36" s="53"/>
      <c r="C36" s="53"/>
      <c r="D36" s="186" t="s">
        <v>544</v>
      </c>
      <c r="E36" s="426">
        <v>4939</v>
      </c>
      <c r="F36" s="225">
        <f>+E36/E$7</f>
        <v>4.0808940785309776E-3</v>
      </c>
      <c r="G36" s="426">
        <v>1163</v>
      </c>
      <c r="H36" s="225">
        <f>+G36/G$7</f>
        <v>9.1851732506904676E-4</v>
      </c>
      <c r="I36" s="426">
        <v>3066</v>
      </c>
      <c r="J36" s="225">
        <f>+I36/I$7</f>
        <v>2.2024010912875857E-3</v>
      </c>
      <c r="K36" s="427">
        <v>1020</v>
      </c>
      <c r="L36" s="226">
        <f>+K36/K$7</f>
        <v>6.9072371593106852E-4</v>
      </c>
      <c r="M36" s="426">
        <v>1271</v>
      </c>
      <c r="N36" s="225">
        <f>+M36/M$7</f>
        <v>8.37012963493459E-4</v>
      </c>
    </row>
    <row r="37" spans="1:15">
      <c r="A37" s="53"/>
      <c r="B37" s="58" t="s">
        <v>668</v>
      </c>
      <c r="C37" s="53"/>
      <c r="D37" s="69" t="s">
        <v>413</v>
      </c>
      <c r="E37" s="426">
        <v>165</v>
      </c>
      <c r="F37" s="225"/>
      <c r="G37" s="426">
        <v>113</v>
      </c>
      <c r="H37" s="225"/>
      <c r="I37" s="426">
        <v>118</v>
      </c>
      <c r="J37" s="225"/>
      <c r="K37" s="427">
        <v>195</v>
      </c>
      <c r="L37" s="226"/>
      <c r="M37" s="426">
        <v>149</v>
      </c>
      <c r="N37" s="225"/>
    </row>
    <row r="38" spans="1:15">
      <c r="A38" s="53"/>
      <c r="B38" s="58" t="s">
        <v>669</v>
      </c>
      <c r="C38" s="53"/>
      <c r="D38" s="69" t="s">
        <v>414</v>
      </c>
      <c r="E38" s="426">
        <v>249</v>
      </c>
      <c r="F38" s="225"/>
      <c r="G38" s="426">
        <v>413</v>
      </c>
      <c r="H38" s="225"/>
      <c r="I38" s="426">
        <v>334</v>
      </c>
      <c r="J38" s="225"/>
      <c r="K38" s="427">
        <v>135</v>
      </c>
      <c r="L38" s="226"/>
      <c r="M38" s="426">
        <v>903</v>
      </c>
      <c r="N38" s="225"/>
    </row>
    <row r="39" spans="1:15" ht="20.399999999999999">
      <c r="A39" s="53"/>
      <c r="B39" s="58" t="s">
        <v>670</v>
      </c>
      <c r="C39" s="53"/>
      <c r="D39" s="62" t="s">
        <v>415</v>
      </c>
      <c r="E39" s="426">
        <v>35</v>
      </c>
      <c r="F39" s="225"/>
      <c r="G39" s="426">
        <v>37</v>
      </c>
      <c r="H39" s="225"/>
      <c r="I39" s="433">
        <v>212</v>
      </c>
      <c r="J39" s="286"/>
      <c r="K39" s="434">
        <v>413</v>
      </c>
      <c r="L39" s="344"/>
      <c r="M39" s="433">
        <v>24</v>
      </c>
      <c r="N39" s="286"/>
    </row>
    <row r="40" spans="1:15" ht="26.4">
      <c r="A40" s="53"/>
      <c r="B40" s="58" t="s">
        <v>671</v>
      </c>
      <c r="C40" s="53"/>
      <c r="D40" s="186" t="s">
        <v>416</v>
      </c>
      <c r="E40" s="426">
        <v>4213</v>
      </c>
      <c r="F40" s="225"/>
      <c r="G40" s="431" t="s">
        <v>1</v>
      </c>
      <c r="H40" s="225"/>
      <c r="I40" s="433">
        <v>1210</v>
      </c>
      <c r="J40" s="286"/>
      <c r="K40" s="432" t="s">
        <v>1</v>
      </c>
      <c r="L40" s="344"/>
      <c r="M40" s="431" t="s">
        <v>1</v>
      </c>
      <c r="N40" s="286"/>
    </row>
    <row r="41" spans="1:15">
      <c r="A41" s="53"/>
      <c r="B41" s="58" t="s">
        <v>625</v>
      </c>
      <c r="C41" s="53"/>
      <c r="D41" s="186" t="s">
        <v>393</v>
      </c>
      <c r="E41" s="426">
        <f>E36-SUM(E37:E40)</f>
        <v>277</v>
      </c>
      <c r="F41" s="225"/>
      <c r="G41" s="426">
        <f>G36-SUM(G37:G40)</f>
        <v>600</v>
      </c>
      <c r="H41" s="225"/>
      <c r="I41" s="426">
        <f>I36-SUM(I37:I40)</f>
        <v>1192</v>
      </c>
      <c r="J41" s="225"/>
      <c r="K41" s="427">
        <f>K36-SUM(K37:K40)</f>
        <v>277</v>
      </c>
      <c r="L41" s="226"/>
      <c r="M41" s="426">
        <f>M36-SUM(M37:M40)</f>
        <v>195</v>
      </c>
      <c r="N41" s="225"/>
    </row>
    <row r="42" spans="1:15">
      <c r="A42" s="61" t="s">
        <v>417</v>
      </c>
      <c r="B42" s="59"/>
      <c r="C42" s="59"/>
      <c r="D42" s="244" t="s">
        <v>418</v>
      </c>
      <c r="E42" s="428">
        <v>10273</v>
      </c>
      <c r="F42" s="227">
        <f>E42/E$7</f>
        <v>8.4881605322431122E-3</v>
      </c>
      <c r="G42" s="428">
        <v>20110</v>
      </c>
      <c r="H42" s="227">
        <f>G42/G$7</f>
        <v>1.5882530874581711E-2</v>
      </c>
      <c r="I42" s="428">
        <v>20420</v>
      </c>
      <c r="J42" s="227">
        <f>I42/I$7</f>
        <v>1.4668307333363504E-2</v>
      </c>
      <c r="K42" s="429">
        <v>30783</v>
      </c>
      <c r="L42" s="228">
        <f>K42/K$7</f>
        <v>2.0845635438731452E-2</v>
      </c>
      <c r="M42" s="428">
        <v>28056</v>
      </c>
      <c r="N42" s="227">
        <f>M42/M$7</f>
        <v>1.8476188594628233E-2</v>
      </c>
    </row>
    <row r="43" spans="1:15">
      <c r="A43" s="58" t="s">
        <v>419</v>
      </c>
      <c r="B43" s="53"/>
      <c r="C43" s="53"/>
      <c r="D43" s="186" t="s">
        <v>420</v>
      </c>
      <c r="E43" s="426">
        <v>4732</v>
      </c>
      <c r="F43" s="225"/>
      <c r="G43" s="426">
        <v>7180</v>
      </c>
      <c r="H43" s="225"/>
      <c r="I43" s="426">
        <v>7807</v>
      </c>
      <c r="J43" s="225"/>
      <c r="K43" s="427">
        <v>10922</v>
      </c>
      <c r="L43" s="226"/>
      <c r="M43" s="426">
        <v>9092</v>
      </c>
      <c r="N43" s="225"/>
    </row>
    <row r="44" spans="1:15" s="247" customFormat="1">
      <c r="A44" s="499" t="s">
        <v>421</v>
      </c>
      <c r="B44" s="500"/>
      <c r="C44" s="500"/>
      <c r="D44" s="245" t="s">
        <v>422</v>
      </c>
      <c r="E44" s="426">
        <v>551</v>
      </c>
      <c r="F44" s="246"/>
      <c r="G44" s="426">
        <v>-484</v>
      </c>
      <c r="H44" s="246"/>
      <c r="I44" s="426">
        <v>-1038</v>
      </c>
      <c r="J44" s="246"/>
      <c r="K44" s="427">
        <v>-808</v>
      </c>
      <c r="L44" s="345"/>
      <c r="M44" s="426">
        <v>-892</v>
      </c>
      <c r="N44" s="246"/>
    </row>
    <row r="45" spans="1:15" s="247" customFormat="1">
      <c r="A45" s="183" t="s">
        <v>423</v>
      </c>
      <c r="B45" s="248"/>
      <c r="C45" s="248"/>
      <c r="D45" s="184" t="s">
        <v>424</v>
      </c>
      <c r="E45" s="428">
        <v>4989</v>
      </c>
      <c r="F45" s="227">
        <f>E45/E$7</f>
        <v>4.1222070374146678E-3</v>
      </c>
      <c r="G45" s="428">
        <v>13415</v>
      </c>
      <c r="H45" s="227">
        <f>G45/G$7</f>
        <v>1.0594935439210027E-2</v>
      </c>
      <c r="I45" s="428">
        <v>13650</v>
      </c>
      <c r="J45" s="227">
        <f>I45/I$7</f>
        <v>9.8052103379241834E-3</v>
      </c>
      <c r="K45" s="429">
        <v>20669</v>
      </c>
      <c r="L45" s="228">
        <f>K45/K$7</f>
        <v>1.3996635769195348E-2</v>
      </c>
      <c r="M45" s="428">
        <v>19856</v>
      </c>
      <c r="N45" s="227">
        <f>M45/M$7</f>
        <v>1.3076104959186563E-2</v>
      </c>
    </row>
    <row r="46" spans="1:15" s="247" customFormat="1" ht="20.399999999999999">
      <c r="A46" s="183" t="s">
        <v>425</v>
      </c>
      <c r="B46" s="248"/>
      <c r="C46" s="248"/>
      <c r="D46" s="184" t="s">
        <v>426</v>
      </c>
      <c r="E46" s="428">
        <v>0</v>
      </c>
      <c r="F46" s="227"/>
      <c r="G46" s="428">
        <v>35</v>
      </c>
      <c r="H46" s="227"/>
      <c r="I46" s="428">
        <v>19</v>
      </c>
      <c r="J46" s="227"/>
      <c r="K46" s="429">
        <v>12</v>
      </c>
      <c r="L46" s="228"/>
      <c r="M46" s="428">
        <v>12</v>
      </c>
      <c r="N46" s="227"/>
    </row>
    <row r="47" spans="1:15" ht="26.4">
      <c r="A47" s="61" t="s">
        <v>427</v>
      </c>
      <c r="B47" s="59"/>
      <c r="C47" s="59"/>
      <c r="D47" s="60" t="s">
        <v>428</v>
      </c>
      <c r="E47" s="428">
        <v>4989</v>
      </c>
      <c r="F47" s="227">
        <f>E47/E$7</f>
        <v>4.1222070374146678E-3</v>
      </c>
      <c r="G47" s="428">
        <v>13379</v>
      </c>
      <c r="H47" s="227">
        <f>G47/G$7</f>
        <v>1.0566503260618037E-2</v>
      </c>
      <c r="I47" s="428">
        <v>13630</v>
      </c>
      <c r="J47" s="227">
        <f>I47/I$7</f>
        <v>9.7908437293704482E-3</v>
      </c>
      <c r="K47" s="429">
        <v>20657</v>
      </c>
      <c r="L47" s="228">
        <f>K47/K$7</f>
        <v>1.3988509607831453E-2</v>
      </c>
      <c r="M47" s="428">
        <v>19844</v>
      </c>
      <c r="N47" s="227">
        <f>M47/M$7</f>
        <v>1.3068202397768843E-2</v>
      </c>
      <c r="O47" s="5"/>
    </row>
    <row r="48" spans="1:15">
      <c r="A48" s="83"/>
      <c r="B48" s="83"/>
      <c r="C48" s="83"/>
      <c r="D48" s="83"/>
      <c r="E48" s="12"/>
      <c r="F48" s="12"/>
      <c r="G48" s="249"/>
      <c r="H48" s="249"/>
      <c r="I48" s="249"/>
      <c r="J48" s="249"/>
      <c r="K48" s="249"/>
      <c r="L48" s="249"/>
      <c r="M48" s="249"/>
      <c r="N48" s="249"/>
    </row>
    <row r="49" spans="1:14">
      <c r="A49" s="4"/>
      <c r="B49" s="83"/>
      <c r="C49" s="83"/>
      <c r="D49" s="83"/>
      <c r="E49" s="250"/>
      <c r="F49" s="12"/>
      <c r="G49" s="251"/>
      <c r="H49" s="249"/>
      <c r="I49" s="251"/>
      <c r="J49" s="249"/>
      <c r="K49" s="251"/>
      <c r="L49" s="249"/>
      <c r="M49" s="251"/>
      <c r="N49" s="249"/>
    </row>
    <row r="50" spans="1:14">
      <c r="A50" s="4"/>
      <c r="B50" s="83"/>
      <c r="C50" s="83"/>
      <c r="D50" s="83"/>
      <c r="E50" s="250"/>
      <c r="F50" s="12"/>
      <c r="G50" s="250"/>
      <c r="H50" s="12"/>
      <c r="I50" s="250"/>
      <c r="J50" s="12"/>
      <c r="K50" s="250"/>
      <c r="L50" s="12"/>
      <c r="M50" s="250"/>
      <c r="N50" s="12"/>
    </row>
    <row r="51" spans="1:14">
      <c r="A51" s="83"/>
      <c r="B51" s="83"/>
      <c r="C51" s="83"/>
      <c r="D51" s="46"/>
      <c r="E51" s="250"/>
      <c r="F51" s="12"/>
      <c r="G51" s="250"/>
      <c r="H51" s="12"/>
      <c r="I51" s="250"/>
      <c r="J51" s="12"/>
      <c r="K51" s="250"/>
      <c r="L51" s="12"/>
      <c r="M51" s="250"/>
      <c r="N51" s="12"/>
    </row>
    <row r="52" spans="1:14">
      <c r="A52" s="83"/>
      <c r="B52" s="83"/>
      <c r="C52" s="83"/>
      <c r="D52" s="83"/>
      <c r="E52" s="250"/>
      <c r="F52" s="12"/>
      <c r="G52" s="250"/>
      <c r="H52" s="12"/>
      <c r="I52" s="250"/>
      <c r="J52" s="12"/>
      <c r="K52" s="250"/>
      <c r="L52" s="12"/>
      <c r="M52" s="250"/>
      <c r="N52" s="12"/>
    </row>
    <row r="53" spans="1:14">
      <c r="E53" s="241"/>
      <c r="F53" s="240"/>
      <c r="G53" s="241"/>
      <c r="H53" s="240"/>
      <c r="I53" s="241"/>
      <c r="J53" s="240"/>
      <c r="K53" s="241"/>
      <c r="L53" s="240"/>
      <c r="M53" s="241"/>
      <c r="N53" s="240"/>
    </row>
    <row r="67" spans="1:1">
      <c r="A67" s="79"/>
    </row>
  </sheetData>
  <mergeCells count="3">
    <mergeCell ref="A44:C44"/>
    <mergeCell ref="A2:N2"/>
    <mergeCell ref="A3:N3"/>
  </mergeCells>
  <phoneticPr fontId="2"/>
  <printOptions horizontalCentered="1"/>
  <pageMargins left="0.39370078740157483" right="0.39370078740157483" top="0.39370078740157483" bottom="0.19685039370078741" header="0.31496062992125984" footer="0.35433070866141736"/>
  <pageSetup paperSize="9" scale="83"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1:Q56"/>
  <sheetViews>
    <sheetView showGridLines="0" zoomScaleNormal="100" zoomScaleSheetLayoutView="100" workbookViewId="0">
      <pane xSplit="3" ySplit="5" topLeftCell="D21" activePane="bottomRight" state="frozen"/>
      <selection activeCell="M31" sqref="M31"/>
      <selection pane="topRight" activeCell="M31" sqref="M31"/>
      <selection pane="bottomLeft" activeCell="M31" sqref="M31"/>
      <selection pane="bottomRight" activeCell="M31" sqref="M31"/>
    </sheetView>
  </sheetViews>
  <sheetFormatPr defaultColWidth="9" defaultRowHeight="13.2"/>
  <cols>
    <col min="1" max="1" width="3" style="96" customWidth="1"/>
    <col min="2" max="2" width="35.6640625" style="96" customWidth="1"/>
    <col min="3" max="3" width="37.109375" style="96" customWidth="1"/>
    <col min="4" max="8" width="7.33203125" style="239" customWidth="1"/>
    <col min="9" max="16384" width="9" style="96"/>
  </cols>
  <sheetData>
    <row r="1" spans="1:17" ht="13.8">
      <c r="A1" s="47" t="s">
        <v>548</v>
      </c>
      <c r="B1" s="34"/>
      <c r="C1" s="47"/>
      <c r="D1" s="252"/>
      <c r="E1" s="252"/>
      <c r="F1" s="252"/>
      <c r="G1" s="252"/>
      <c r="H1" s="252"/>
    </row>
    <row r="2" spans="1:17" s="350" customFormat="1" ht="30.75" customHeight="1">
      <c r="A2" s="498" t="s">
        <v>585</v>
      </c>
      <c r="B2" s="498"/>
      <c r="C2" s="498"/>
      <c r="D2" s="498"/>
      <c r="E2" s="498"/>
      <c r="F2" s="498"/>
      <c r="G2" s="498"/>
      <c r="H2" s="498"/>
      <c r="I2" s="347"/>
      <c r="J2" s="347"/>
      <c r="K2" s="347"/>
      <c r="L2" s="347"/>
      <c r="M2" s="347"/>
      <c r="N2" s="347"/>
      <c r="O2" s="349"/>
      <c r="P2" s="349"/>
      <c r="Q2" s="349"/>
    </row>
    <row r="3" spans="1:17" s="351" customFormat="1" ht="30.75" customHeight="1">
      <c r="A3" s="498" t="s">
        <v>586</v>
      </c>
      <c r="B3" s="498"/>
      <c r="C3" s="498"/>
      <c r="D3" s="498"/>
      <c r="E3" s="498"/>
      <c r="F3" s="498"/>
      <c r="G3" s="498"/>
      <c r="H3" s="498"/>
      <c r="I3" s="347"/>
      <c r="J3" s="347"/>
      <c r="K3" s="347"/>
      <c r="L3" s="347"/>
      <c r="M3" s="347"/>
      <c r="N3" s="347"/>
      <c r="O3" s="349"/>
      <c r="P3" s="349"/>
      <c r="Q3" s="349"/>
    </row>
    <row r="4" spans="1:17" s="83" customFormat="1">
      <c r="A4" s="29"/>
      <c r="B4" s="96"/>
      <c r="C4" s="96"/>
      <c r="D4" s="11"/>
      <c r="E4" s="11"/>
      <c r="F4" s="11"/>
      <c r="G4" s="11"/>
      <c r="H4" s="11" t="s">
        <v>429</v>
      </c>
    </row>
    <row r="5" spans="1:17" s="17" customFormat="1">
      <c r="A5" s="424"/>
      <c r="B5" s="424"/>
      <c r="C5" s="424" t="s">
        <v>430</v>
      </c>
      <c r="D5" s="425" t="s">
        <v>431</v>
      </c>
      <c r="E5" s="425" t="s">
        <v>432</v>
      </c>
      <c r="F5" s="425" t="s">
        <v>537</v>
      </c>
      <c r="G5" s="425" t="s">
        <v>577</v>
      </c>
      <c r="H5" s="425" t="s">
        <v>592</v>
      </c>
      <c r="I5" s="358"/>
    </row>
    <row r="6" spans="1:17" s="25" customFormat="1">
      <c r="A6" s="421" t="s">
        <v>40</v>
      </c>
      <c r="B6" s="421"/>
      <c r="C6" s="422" t="s">
        <v>433</v>
      </c>
      <c r="D6" s="423"/>
      <c r="E6" s="423"/>
      <c r="F6" s="423"/>
      <c r="G6" s="423"/>
      <c r="H6" s="423"/>
      <c r="I6" s="346"/>
      <c r="J6" s="253"/>
      <c r="K6" s="253"/>
    </row>
    <row r="7" spans="1:17" s="17" customFormat="1">
      <c r="A7" s="53"/>
      <c r="B7" s="254" t="s">
        <v>434</v>
      </c>
      <c r="C7" s="186" t="s">
        <v>435</v>
      </c>
      <c r="D7" s="426">
        <v>10273</v>
      </c>
      <c r="E7" s="426">
        <v>20110</v>
      </c>
      <c r="F7" s="427">
        <v>20420</v>
      </c>
      <c r="G7" s="427">
        <v>30783</v>
      </c>
      <c r="H7" s="426">
        <v>28056</v>
      </c>
      <c r="I7" s="346"/>
    </row>
    <row r="8" spans="1:17" s="18" customFormat="1">
      <c r="A8" s="53"/>
      <c r="B8" s="58" t="s">
        <v>436</v>
      </c>
      <c r="C8" s="186" t="s">
        <v>37</v>
      </c>
      <c r="D8" s="426">
        <v>6424</v>
      </c>
      <c r="E8" s="426">
        <v>6634</v>
      </c>
      <c r="F8" s="427">
        <v>6119</v>
      </c>
      <c r="G8" s="427">
        <v>6244</v>
      </c>
      <c r="H8" s="426">
        <v>5929</v>
      </c>
      <c r="I8" s="346"/>
    </row>
    <row r="9" spans="1:17" s="18" customFormat="1">
      <c r="A9" s="53"/>
      <c r="B9" s="58" t="s">
        <v>437</v>
      </c>
      <c r="C9" s="186" t="s">
        <v>438</v>
      </c>
      <c r="D9" s="426">
        <v>197</v>
      </c>
      <c r="E9" s="426">
        <v>579</v>
      </c>
      <c r="F9" s="427">
        <v>165</v>
      </c>
      <c r="G9" s="427">
        <v>260</v>
      </c>
      <c r="H9" s="426">
        <v>54</v>
      </c>
      <c r="I9" s="346"/>
    </row>
    <row r="10" spans="1:17" s="18" customFormat="1">
      <c r="A10" s="53"/>
      <c r="B10" s="58" t="s">
        <v>439</v>
      </c>
      <c r="C10" s="186" t="s">
        <v>440</v>
      </c>
      <c r="D10" s="426">
        <v>372</v>
      </c>
      <c r="E10" s="426">
        <v>323</v>
      </c>
      <c r="F10" s="434">
        <v>294</v>
      </c>
      <c r="G10" s="434">
        <v>270</v>
      </c>
      <c r="H10" s="433">
        <v>150</v>
      </c>
      <c r="I10" s="358"/>
    </row>
    <row r="11" spans="1:17" s="18" customFormat="1">
      <c r="A11" s="53"/>
      <c r="B11" s="58" t="s">
        <v>176</v>
      </c>
      <c r="C11" s="69" t="s">
        <v>441</v>
      </c>
      <c r="D11" s="426">
        <v>-389</v>
      </c>
      <c r="E11" s="426">
        <v>-222</v>
      </c>
      <c r="F11" s="427">
        <v>181</v>
      </c>
      <c r="G11" s="427">
        <v>-594</v>
      </c>
      <c r="H11" s="426">
        <v>192</v>
      </c>
    </row>
    <row r="12" spans="1:17" s="18" customFormat="1">
      <c r="A12" s="53"/>
      <c r="B12" s="58" t="s">
        <v>442</v>
      </c>
      <c r="C12" s="186" t="s">
        <v>443</v>
      </c>
      <c r="D12" s="426">
        <v>-1482</v>
      </c>
      <c r="E12" s="426">
        <v>-1470</v>
      </c>
      <c r="F12" s="427">
        <v>-1327</v>
      </c>
      <c r="G12" s="427">
        <v>-1308</v>
      </c>
      <c r="H12" s="426">
        <v>-1161</v>
      </c>
    </row>
    <row r="13" spans="1:17" s="18" customFormat="1">
      <c r="A13" s="53"/>
      <c r="B13" s="58" t="s">
        <v>558</v>
      </c>
      <c r="C13" s="186" t="s">
        <v>444</v>
      </c>
      <c r="D13" s="426">
        <v>81</v>
      </c>
      <c r="E13" s="426">
        <v>-72</v>
      </c>
      <c r="F13" s="427">
        <v>-626</v>
      </c>
      <c r="G13" s="427">
        <v>94</v>
      </c>
      <c r="H13" s="426">
        <v>-2044</v>
      </c>
    </row>
    <row r="14" spans="1:17" s="18" customFormat="1">
      <c r="A14" s="53"/>
      <c r="B14" s="58" t="s">
        <v>177</v>
      </c>
      <c r="C14" s="69" t="s">
        <v>445</v>
      </c>
      <c r="D14" s="426">
        <v>-4578</v>
      </c>
      <c r="E14" s="426">
        <v>-2299</v>
      </c>
      <c r="F14" s="427">
        <v>-2942</v>
      </c>
      <c r="G14" s="427">
        <v>-9563</v>
      </c>
      <c r="H14" s="426">
        <v>-5352</v>
      </c>
    </row>
    <row r="15" spans="1:17" s="18" customFormat="1">
      <c r="A15" s="53"/>
      <c r="B15" s="58" t="s">
        <v>178</v>
      </c>
      <c r="C15" s="186" t="s">
        <v>446</v>
      </c>
      <c r="D15" s="426">
        <v>1023</v>
      </c>
      <c r="E15" s="426">
        <v>-16045</v>
      </c>
      <c r="F15" s="427">
        <v>-14628</v>
      </c>
      <c r="G15" s="427">
        <v>-20356</v>
      </c>
      <c r="H15" s="426">
        <v>4291</v>
      </c>
    </row>
    <row r="16" spans="1:17" s="18" customFormat="1">
      <c r="A16" s="53"/>
      <c r="B16" s="58" t="s">
        <v>172</v>
      </c>
      <c r="C16" s="186" t="s">
        <v>181</v>
      </c>
      <c r="D16" s="426">
        <v>1143</v>
      </c>
      <c r="E16" s="426">
        <v>-3859</v>
      </c>
      <c r="F16" s="427">
        <v>-10854</v>
      </c>
      <c r="G16" s="427">
        <v>4372</v>
      </c>
      <c r="H16" s="426">
        <v>-3489</v>
      </c>
    </row>
    <row r="17" spans="1:12" s="18" customFormat="1">
      <c r="A17" s="53"/>
      <c r="B17" s="58" t="s">
        <v>179</v>
      </c>
      <c r="C17" s="186" t="s">
        <v>447</v>
      </c>
      <c r="D17" s="426">
        <v>739</v>
      </c>
      <c r="E17" s="426">
        <v>13040</v>
      </c>
      <c r="F17" s="427">
        <v>14685</v>
      </c>
      <c r="G17" s="427">
        <v>51410</v>
      </c>
      <c r="H17" s="426">
        <v>-40755</v>
      </c>
    </row>
    <row r="18" spans="1:12" s="18" customFormat="1">
      <c r="A18" s="53"/>
      <c r="B18" s="58" t="s">
        <v>173</v>
      </c>
      <c r="C18" s="186" t="s">
        <v>448</v>
      </c>
      <c r="D18" s="426">
        <v>-2479</v>
      </c>
      <c r="E18" s="426">
        <v>1798</v>
      </c>
      <c r="F18" s="427">
        <v>-1726</v>
      </c>
      <c r="G18" s="427">
        <v>2847</v>
      </c>
      <c r="H18" s="426">
        <v>-2830</v>
      </c>
    </row>
    <row r="19" spans="1:12" s="18" customFormat="1">
      <c r="A19" s="53"/>
      <c r="B19" s="58" t="s">
        <v>449</v>
      </c>
      <c r="C19" s="186" t="s">
        <v>450</v>
      </c>
      <c r="D19" s="426">
        <f>D20-SUM(D7:D18)</f>
        <v>-1994</v>
      </c>
      <c r="E19" s="426">
        <f>E20-SUM(E7:E18)</f>
        <v>-4694</v>
      </c>
      <c r="F19" s="427">
        <f>F20-SUM(F7:F18)</f>
        <v>-641</v>
      </c>
      <c r="G19" s="427">
        <f>G20-SUM(G7:G18)</f>
        <v>934</v>
      </c>
      <c r="H19" s="426">
        <f>H20-SUM(H7:H18)</f>
        <v>-1564</v>
      </c>
    </row>
    <row r="20" spans="1:12" s="18" customFormat="1">
      <c r="A20" s="53" t="s">
        <v>41</v>
      </c>
      <c r="B20" s="53"/>
      <c r="C20" s="186" t="s">
        <v>451</v>
      </c>
      <c r="D20" s="426">
        <v>9330</v>
      </c>
      <c r="E20" s="426">
        <v>13823</v>
      </c>
      <c r="F20" s="427">
        <v>9120</v>
      </c>
      <c r="G20" s="427">
        <v>65393</v>
      </c>
      <c r="H20" s="426">
        <v>-18523</v>
      </c>
      <c r="I20" s="255"/>
    </row>
    <row r="21" spans="1:12" s="18" customFormat="1">
      <c r="A21" s="53"/>
      <c r="B21" s="58" t="s">
        <v>171</v>
      </c>
      <c r="C21" s="186" t="s">
        <v>452</v>
      </c>
      <c r="D21" s="426">
        <v>1467</v>
      </c>
      <c r="E21" s="426">
        <v>1454</v>
      </c>
      <c r="F21" s="427">
        <v>1334</v>
      </c>
      <c r="G21" s="427">
        <v>1296</v>
      </c>
      <c r="H21" s="426">
        <v>1114</v>
      </c>
    </row>
    <row r="22" spans="1:12" s="18" customFormat="1">
      <c r="A22" s="53"/>
      <c r="B22" s="58" t="s">
        <v>453</v>
      </c>
      <c r="C22" s="186" t="s">
        <v>454</v>
      </c>
      <c r="D22" s="426">
        <v>-81</v>
      </c>
      <c r="E22" s="426">
        <v>-78</v>
      </c>
      <c r="F22" s="427">
        <v>-71</v>
      </c>
      <c r="G22" s="427">
        <v>-62</v>
      </c>
      <c r="H22" s="426">
        <v>-47</v>
      </c>
    </row>
    <row r="23" spans="1:12" s="18" customFormat="1">
      <c r="A23" s="53"/>
      <c r="B23" s="58" t="s">
        <v>455</v>
      </c>
      <c r="C23" s="186" t="s">
        <v>456</v>
      </c>
      <c r="D23" s="426">
        <v>-6731</v>
      </c>
      <c r="E23" s="426">
        <v>-3205</v>
      </c>
      <c r="F23" s="427">
        <v>-8986</v>
      </c>
      <c r="G23" s="427">
        <v>-7773</v>
      </c>
      <c r="H23" s="426">
        <v>-10143</v>
      </c>
      <c r="I23" s="255"/>
      <c r="J23" s="255"/>
      <c r="K23" s="255"/>
      <c r="L23" s="255"/>
    </row>
    <row r="24" spans="1:12" s="18" customFormat="1">
      <c r="A24" s="53"/>
      <c r="B24" s="53" t="s">
        <v>42</v>
      </c>
      <c r="C24" s="186" t="s">
        <v>457</v>
      </c>
      <c r="D24" s="426">
        <f t="shared" ref="D24:E24" si="0">D25-SUM(D20:D23)</f>
        <v>4783</v>
      </c>
      <c r="E24" s="426">
        <f t="shared" si="0"/>
        <v>4347</v>
      </c>
      <c r="F24" s="427">
        <f>F25-SUM(F20:F23)</f>
        <v>-1406</v>
      </c>
      <c r="G24" s="427">
        <f>G25-SUM(G20:G23)</f>
        <v>1080</v>
      </c>
      <c r="H24" s="426">
        <f>H25-SUM(H20:H23)</f>
        <v>924</v>
      </c>
      <c r="I24" s="255"/>
      <c r="J24" s="255"/>
      <c r="K24" s="255"/>
      <c r="L24" s="255"/>
    </row>
    <row r="25" spans="1:12" s="18" customFormat="1">
      <c r="A25" s="61" t="s">
        <v>458</v>
      </c>
      <c r="B25" s="59"/>
      <c r="C25" s="60" t="s">
        <v>459</v>
      </c>
      <c r="D25" s="428">
        <v>8768</v>
      </c>
      <c r="E25" s="428">
        <v>16341</v>
      </c>
      <c r="F25" s="429">
        <v>-9</v>
      </c>
      <c r="G25" s="429">
        <v>59934</v>
      </c>
      <c r="H25" s="428">
        <v>-26675</v>
      </c>
    </row>
    <row r="26" spans="1:12" s="18" customFormat="1">
      <c r="A26" s="53" t="s">
        <v>43</v>
      </c>
      <c r="B26" s="53"/>
      <c r="C26" s="186" t="s">
        <v>460</v>
      </c>
      <c r="D26" s="430"/>
      <c r="E26" s="430"/>
      <c r="F26" s="427"/>
      <c r="G26" s="427"/>
      <c r="H26" s="430"/>
    </row>
    <row r="27" spans="1:12" s="18" customFormat="1">
      <c r="A27" s="53"/>
      <c r="B27" s="58" t="s">
        <v>461</v>
      </c>
      <c r="C27" s="186" t="s">
        <v>462</v>
      </c>
      <c r="D27" s="426">
        <v>-1022</v>
      </c>
      <c r="E27" s="426">
        <v>-1142</v>
      </c>
      <c r="F27" s="427">
        <v>-1124</v>
      </c>
      <c r="G27" s="427">
        <v>-1147</v>
      </c>
      <c r="H27" s="426">
        <v>-5131</v>
      </c>
    </row>
    <row r="28" spans="1:12" s="18" customFormat="1">
      <c r="A28" s="53"/>
      <c r="B28" s="58" t="s">
        <v>463</v>
      </c>
      <c r="C28" s="186" t="s">
        <v>464</v>
      </c>
      <c r="D28" s="426">
        <v>1025</v>
      </c>
      <c r="E28" s="426">
        <v>1165</v>
      </c>
      <c r="F28" s="427">
        <v>1069</v>
      </c>
      <c r="G28" s="427">
        <v>1211</v>
      </c>
      <c r="H28" s="426">
        <v>1122</v>
      </c>
    </row>
    <row r="29" spans="1:12" s="18" customFormat="1">
      <c r="A29" s="53"/>
      <c r="B29" s="58" t="s">
        <v>613</v>
      </c>
      <c r="C29" s="393" t="s">
        <v>614</v>
      </c>
      <c r="D29" s="431" t="s">
        <v>322</v>
      </c>
      <c r="E29" s="431" t="s">
        <v>322</v>
      </c>
      <c r="F29" s="431" t="s">
        <v>322</v>
      </c>
      <c r="G29" s="431" t="s">
        <v>322</v>
      </c>
      <c r="H29" s="426">
        <v>-4000</v>
      </c>
    </row>
    <row r="30" spans="1:12" s="18" customFormat="1">
      <c r="A30" s="53"/>
      <c r="B30" s="58" t="s">
        <v>465</v>
      </c>
      <c r="C30" s="186" t="s">
        <v>466</v>
      </c>
      <c r="D30" s="426">
        <v>-4141</v>
      </c>
      <c r="E30" s="426">
        <v>-3621</v>
      </c>
      <c r="F30" s="427">
        <v>-1639</v>
      </c>
      <c r="G30" s="427">
        <v>-2505</v>
      </c>
      <c r="H30" s="426">
        <v>-4056</v>
      </c>
      <c r="I30" s="359"/>
    </row>
    <row r="31" spans="1:12" s="18" customFormat="1">
      <c r="A31" s="53"/>
      <c r="B31" s="58" t="s">
        <v>467</v>
      </c>
      <c r="C31" s="186" t="s">
        <v>182</v>
      </c>
      <c r="D31" s="426">
        <v>740</v>
      </c>
      <c r="E31" s="426">
        <v>1009</v>
      </c>
      <c r="F31" s="427">
        <v>1807</v>
      </c>
      <c r="G31" s="427">
        <v>175</v>
      </c>
      <c r="H31" s="426">
        <v>2980</v>
      </c>
    </row>
    <row r="32" spans="1:12" s="18" customFormat="1">
      <c r="A32" s="53"/>
      <c r="B32" s="58" t="s">
        <v>468</v>
      </c>
      <c r="C32" s="256" t="s">
        <v>103</v>
      </c>
      <c r="D32" s="426">
        <v>-1583</v>
      </c>
      <c r="E32" s="426">
        <v>-581</v>
      </c>
      <c r="F32" s="427">
        <v>-880</v>
      </c>
      <c r="G32" s="427">
        <v>-1276</v>
      </c>
      <c r="H32" s="426">
        <v>-1701</v>
      </c>
    </row>
    <row r="33" spans="1:12" s="18" customFormat="1">
      <c r="A33" s="53"/>
      <c r="B33" s="58" t="s">
        <v>469</v>
      </c>
      <c r="C33" s="256" t="s">
        <v>470</v>
      </c>
      <c r="D33" s="426">
        <v>0</v>
      </c>
      <c r="E33" s="431" t="s">
        <v>471</v>
      </c>
      <c r="F33" s="432" t="s">
        <v>322</v>
      </c>
      <c r="G33" s="427">
        <v>2</v>
      </c>
      <c r="H33" s="426">
        <v>2</v>
      </c>
    </row>
    <row r="34" spans="1:12" s="18" customFormat="1">
      <c r="A34" s="53"/>
      <c r="B34" s="58" t="s">
        <v>472</v>
      </c>
      <c r="C34" s="186" t="s">
        <v>473</v>
      </c>
      <c r="D34" s="426">
        <v>-628</v>
      </c>
      <c r="E34" s="426">
        <v>-1063</v>
      </c>
      <c r="F34" s="427">
        <v>-445</v>
      </c>
      <c r="G34" s="427">
        <v>-2113</v>
      </c>
      <c r="H34" s="426">
        <v>-1536</v>
      </c>
      <c r="K34" s="18" t="s">
        <v>474</v>
      </c>
    </row>
    <row r="35" spans="1:12" s="18" customFormat="1">
      <c r="A35" s="53"/>
      <c r="B35" s="58" t="s">
        <v>54</v>
      </c>
      <c r="C35" s="186" t="s">
        <v>475</v>
      </c>
      <c r="D35" s="426">
        <v>7424</v>
      </c>
      <c r="E35" s="426">
        <v>5243</v>
      </c>
      <c r="F35" s="427">
        <v>5866</v>
      </c>
      <c r="G35" s="427">
        <v>13233</v>
      </c>
      <c r="H35" s="426">
        <v>7933</v>
      </c>
    </row>
    <row r="36" spans="1:12" s="18" customFormat="1">
      <c r="A36" s="67"/>
      <c r="B36" s="68" t="s">
        <v>476</v>
      </c>
      <c r="C36" s="257" t="s">
        <v>477</v>
      </c>
      <c r="D36" s="433">
        <v>-1344</v>
      </c>
      <c r="E36" s="433">
        <v>-11095</v>
      </c>
      <c r="F36" s="434">
        <v>-45</v>
      </c>
      <c r="G36" s="434">
        <v>-40</v>
      </c>
      <c r="H36" s="433">
        <v>-934</v>
      </c>
    </row>
    <row r="37" spans="1:12" s="18" customFormat="1">
      <c r="A37" s="67"/>
      <c r="B37" s="68" t="s">
        <v>478</v>
      </c>
      <c r="C37" s="258" t="s">
        <v>479</v>
      </c>
      <c r="D37" s="426" t="s">
        <v>481</v>
      </c>
      <c r="E37" s="426">
        <v>146</v>
      </c>
      <c r="F37" s="427">
        <v>10</v>
      </c>
      <c r="G37" s="427">
        <v>664</v>
      </c>
      <c r="H37" s="431" t="s">
        <v>322</v>
      </c>
    </row>
    <row r="38" spans="1:12" s="18" customFormat="1">
      <c r="A38" s="53"/>
      <c r="B38" s="58" t="s">
        <v>174</v>
      </c>
      <c r="C38" s="186" t="s">
        <v>482</v>
      </c>
      <c r="D38" s="426">
        <v>-525</v>
      </c>
      <c r="E38" s="426">
        <v>-918</v>
      </c>
      <c r="F38" s="427" t="s">
        <v>320</v>
      </c>
      <c r="G38" s="427">
        <v>-8</v>
      </c>
      <c r="H38" s="426">
        <v>-197</v>
      </c>
    </row>
    <row r="39" spans="1:12" s="18" customFormat="1">
      <c r="A39" s="53"/>
      <c r="B39" s="58" t="s">
        <v>483</v>
      </c>
      <c r="C39" s="186" t="s">
        <v>484</v>
      </c>
      <c r="D39" s="426">
        <v>501</v>
      </c>
      <c r="E39" s="426">
        <v>364</v>
      </c>
      <c r="F39" s="427">
        <v>331</v>
      </c>
      <c r="G39" s="427">
        <v>580</v>
      </c>
      <c r="H39" s="426">
        <v>1246</v>
      </c>
    </row>
    <row r="40" spans="1:12" s="18" customFormat="1">
      <c r="A40" s="53"/>
      <c r="B40" s="53" t="s">
        <v>44</v>
      </c>
      <c r="C40" s="186" t="s">
        <v>485</v>
      </c>
      <c r="D40" s="426">
        <f t="shared" ref="D40:E40" si="1">D41-SUM(D27:D39)</f>
        <v>233</v>
      </c>
      <c r="E40" s="426">
        <f t="shared" si="1"/>
        <v>-539</v>
      </c>
      <c r="F40" s="427">
        <f>F41-SUM(F27:F39)</f>
        <v>-635</v>
      </c>
      <c r="G40" s="427">
        <f>G41-SUM(G27:G39)</f>
        <v>315</v>
      </c>
      <c r="H40" s="426">
        <f>H41-SUM(H27:H39)</f>
        <v>92</v>
      </c>
      <c r="I40" s="255"/>
      <c r="J40" s="255"/>
      <c r="K40" s="255"/>
      <c r="L40" s="255"/>
    </row>
    <row r="41" spans="1:12" s="18" customFormat="1">
      <c r="A41" s="59" t="s">
        <v>45</v>
      </c>
      <c r="B41" s="59"/>
      <c r="C41" s="60" t="s">
        <v>486</v>
      </c>
      <c r="D41" s="428">
        <v>680</v>
      </c>
      <c r="E41" s="428">
        <v>-11032</v>
      </c>
      <c r="F41" s="429">
        <v>4315</v>
      </c>
      <c r="G41" s="429">
        <v>9091</v>
      </c>
      <c r="H41" s="428">
        <v>-4180</v>
      </c>
    </row>
    <row r="42" spans="1:12" s="18" customFormat="1">
      <c r="A42" s="53" t="s">
        <v>46</v>
      </c>
      <c r="B42" s="53"/>
      <c r="C42" s="186" t="s">
        <v>487</v>
      </c>
      <c r="D42" s="426"/>
      <c r="E42" s="426"/>
      <c r="F42" s="430"/>
      <c r="G42" s="427"/>
      <c r="H42" s="426"/>
    </row>
    <row r="43" spans="1:12" s="18" customFormat="1">
      <c r="A43" s="53"/>
      <c r="B43" s="58" t="s">
        <v>180</v>
      </c>
      <c r="C43" s="186" t="s">
        <v>488</v>
      </c>
      <c r="D43" s="426">
        <v>1792</v>
      </c>
      <c r="E43" s="426">
        <v>1037</v>
      </c>
      <c r="F43" s="427">
        <v>-93</v>
      </c>
      <c r="G43" s="427">
        <v>0</v>
      </c>
      <c r="H43" s="426">
        <v>-1269</v>
      </c>
    </row>
    <row r="44" spans="1:12" s="18" customFormat="1">
      <c r="A44" s="53"/>
      <c r="B44" s="58" t="s">
        <v>489</v>
      </c>
      <c r="C44" s="259" t="s">
        <v>490</v>
      </c>
      <c r="D44" s="426">
        <v>2800</v>
      </c>
      <c r="E44" s="426" t="s">
        <v>491</v>
      </c>
      <c r="F44" s="427">
        <v>3610</v>
      </c>
      <c r="G44" s="427" t="s">
        <v>557</v>
      </c>
      <c r="H44" s="426" t="s">
        <v>491</v>
      </c>
    </row>
    <row r="45" spans="1:12" s="18" customFormat="1">
      <c r="A45" s="53"/>
      <c r="B45" s="58" t="s">
        <v>492</v>
      </c>
      <c r="C45" s="186" t="s">
        <v>493</v>
      </c>
      <c r="D45" s="426">
        <v>-1724</v>
      </c>
      <c r="E45" s="426">
        <v>-2780</v>
      </c>
      <c r="F45" s="427">
        <v>-6395</v>
      </c>
      <c r="G45" s="427">
        <v>-9622</v>
      </c>
      <c r="H45" s="426">
        <v>-413</v>
      </c>
    </row>
    <row r="46" spans="1:12" s="18" customFormat="1">
      <c r="A46" s="53"/>
      <c r="B46" s="58" t="s">
        <v>55</v>
      </c>
      <c r="C46" s="186" t="s">
        <v>494</v>
      </c>
      <c r="D46" s="426" t="s">
        <v>491</v>
      </c>
      <c r="E46" s="426" t="s">
        <v>491</v>
      </c>
      <c r="F46" s="427" t="s">
        <v>557</v>
      </c>
      <c r="G46" s="427">
        <v>22110</v>
      </c>
      <c r="H46" s="431" t="s">
        <v>322</v>
      </c>
    </row>
    <row r="47" spans="1:12" s="18" customFormat="1">
      <c r="A47" s="53"/>
      <c r="B47" s="68" t="s">
        <v>587</v>
      </c>
      <c r="C47" s="352" t="s">
        <v>588</v>
      </c>
      <c r="D47" s="433" t="s">
        <v>1</v>
      </c>
      <c r="E47" s="433" t="s">
        <v>1</v>
      </c>
      <c r="F47" s="434" t="s">
        <v>557</v>
      </c>
      <c r="G47" s="434">
        <v>-20000</v>
      </c>
      <c r="H47" s="431" t="s">
        <v>322</v>
      </c>
    </row>
    <row r="48" spans="1:12" s="18" customFormat="1">
      <c r="A48" s="53"/>
      <c r="B48" s="68" t="s">
        <v>495</v>
      </c>
      <c r="C48" s="352" t="s">
        <v>496</v>
      </c>
      <c r="D48" s="433">
        <v>-2</v>
      </c>
      <c r="E48" s="433">
        <v>0</v>
      </c>
      <c r="F48" s="434">
        <v>-7390</v>
      </c>
      <c r="G48" s="434">
        <v>-12002</v>
      </c>
      <c r="H48" s="433">
        <v>-15004</v>
      </c>
    </row>
    <row r="49" spans="1:12" s="18" customFormat="1">
      <c r="A49" s="53"/>
      <c r="B49" s="58" t="s">
        <v>497</v>
      </c>
      <c r="C49" s="186" t="s">
        <v>498</v>
      </c>
      <c r="D49" s="426">
        <v>-2468</v>
      </c>
      <c r="E49" s="426">
        <v>-2116</v>
      </c>
      <c r="F49" s="427">
        <v>-2187</v>
      </c>
      <c r="G49" s="427">
        <v>-2235</v>
      </c>
      <c r="H49" s="426">
        <v>-3017</v>
      </c>
    </row>
    <row r="50" spans="1:12" s="18" customFormat="1">
      <c r="A50" s="53"/>
      <c r="B50" s="53" t="s">
        <v>47</v>
      </c>
      <c r="C50" s="186" t="s">
        <v>499</v>
      </c>
      <c r="D50" s="426">
        <f t="shared" ref="D50:E50" si="2">D51-SUM(D43:D49)</f>
        <v>-1078</v>
      </c>
      <c r="E50" s="426">
        <f t="shared" si="2"/>
        <v>-614</v>
      </c>
      <c r="F50" s="427">
        <f>F51-SUM(F43:F49)</f>
        <v>-605</v>
      </c>
      <c r="G50" s="427">
        <f>G51-SUM(G43:G49)</f>
        <v>-446</v>
      </c>
      <c r="H50" s="426">
        <f>H51-SUM(H43:H49)</f>
        <v>-661</v>
      </c>
    </row>
    <row r="51" spans="1:12" s="18" customFormat="1">
      <c r="A51" s="59" t="s">
        <v>48</v>
      </c>
      <c r="B51" s="59"/>
      <c r="C51" s="60" t="s">
        <v>500</v>
      </c>
      <c r="D51" s="428">
        <v>-680</v>
      </c>
      <c r="E51" s="428">
        <v>-4473</v>
      </c>
      <c r="F51" s="429">
        <v>-13060</v>
      </c>
      <c r="G51" s="429">
        <v>-22195</v>
      </c>
      <c r="H51" s="428">
        <v>-20364</v>
      </c>
      <c r="I51" s="255"/>
      <c r="J51" s="255"/>
      <c r="K51" s="255"/>
      <c r="L51" s="255"/>
    </row>
    <row r="52" spans="1:12" s="18" customFormat="1">
      <c r="A52" s="53" t="s">
        <v>564</v>
      </c>
      <c r="B52" s="53"/>
      <c r="C52" s="186" t="s">
        <v>501</v>
      </c>
      <c r="D52" s="426">
        <v>8768</v>
      </c>
      <c r="E52" s="426">
        <v>835</v>
      </c>
      <c r="F52" s="427">
        <v>-8754</v>
      </c>
      <c r="G52" s="427">
        <v>46829</v>
      </c>
      <c r="H52" s="426">
        <v>-51220</v>
      </c>
    </row>
    <row r="53" spans="1:12" s="18" customFormat="1">
      <c r="A53" s="53" t="s">
        <v>502</v>
      </c>
      <c r="B53" s="53"/>
      <c r="C53" s="186" t="s">
        <v>503</v>
      </c>
      <c r="D53" s="426">
        <v>80013</v>
      </c>
      <c r="E53" s="426">
        <v>88882</v>
      </c>
      <c r="F53" s="427">
        <v>90014</v>
      </c>
      <c r="G53" s="427">
        <v>81839</v>
      </c>
      <c r="H53" s="426">
        <v>128673</v>
      </c>
    </row>
    <row r="54" spans="1:12" s="18" customFormat="1">
      <c r="A54" s="53" t="s">
        <v>556</v>
      </c>
      <c r="B54" s="53"/>
      <c r="C54" s="69" t="s">
        <v>504</v>
      </c>
      <c r="D54" s="426" t="s">
        <v>505</v>
      </c>
      <c r="E54" s="426" t="s">
        <v>506</v>
      </c>
      <c r="F54" s="427">
        <v>146</v>
      </c>
      <c r="G54" s="427">
        <v>3</v>
      </c>
      <c r="H54" s="426">
        <v>774</v>
      </c>
      <c r="I54" s="19"/>
    </row>
    <row r="55" spans="1:12" s="18" customFormat="1" ht="26.4">
      <c r="A55" s="481" t="s">
        <v>507</v>
      </c>
      <c r="B55" s="481"/>
      <c r="C55" s="186" t="s">
        <v>508</v>
      </c>
      <c r="D55" s="426">
        <v>101</v>
      </c>
      <c r="E55" s="426">
        <v>296</v>
      </c>
      <c r="F55" s="427">
        <v>432</v>
      </c>
      <c r="G55" s="427" t="s">
        <v>320</v>
      </c>
      <c r="H55" s="426" t="s">
        <v>480</v>
      </c>
    </row>
    <row r="56" spans="1:12" s="18" customFormat="1" ht="18" customHeight="1">
      <c r="A56" s="59" t="s">
        <v>509</v>
      </c>
      <c r="B56" s="59"/>
      <c r="C56" s="60" t="s">
        <v>510</v>
      </c>
      <c r="D56" s="428">
        <v>88882</v>
      </c>
      <c r="E56" s="428">
        <v>90014</v>
      </c>
      <c r="F56" s="429">
        <v>81839</v>
      </c>
      <c r="G56" s="429">
        <v>128673</v>
      </c>
      <c r="H56" s="428">
        <v>78226</v>
      </c>
      <c r="I56" s="255"/>
      <c r="J56" s="255"/>
    </row>
  </sheetData>
  <mergeCells count="3">
    <mergeCell ref="A55:B55"/>
    <mergeCell ref="A3:H3"/>
    <mergeCell ref="A2:H2"/>
  </mergeCells>
  <phoneticPr fontId="2"/>
  <printOptions horizontalCentered="1"/>
  <pageMargins left="0.43307086614173229" right="0.35433070866141736" top="0.39370078740157483" bottom="0.15748031496062992" header="0.19685039370078741" footer="0.15748031496062992"/>
  <pageSetup paperSize="9" scale="85"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6"/>
  <sheetViews>
    <sheetView showGridLines="0" workbookViewId="0">
      <selection activeCell="M31" sqref="M31"/>
    </sheetView>
  </sheetViews>
  <sheetFormatPr defaultColWidth="9" defaultRowHeight="13.8"/>
  <cols>
    <col min="1" max="1" width="2.33203125" style="10" customWidth="1"/>
    <col min="2" max="2" width="3.21875" style="14" customWidth="1"/>
    <col min="3" max="3" width="1.44140625" style="10" customWidth="1"/>
    <col min="4" max="4" width="43.88671875" style="10" customWidth="1"/>
    <col min="5" max="5" width="44.44140625" style="10" customWidth="1"/>
    <col min="6" max="7" width="16" style="10" customWidth="1"/>
    <col min="8" max="8" width="2.33203125" style="10" customWidth="1"/>
    <col min="9" max="16384" width="9" style="10"/>
  </cols>
  <sheetData>
    <row r="1" spans="1:21" s="20" customFormat="1">
      <c r="A1" s="34" t="s">
        <v>69</v>
      </c>
      <c r="B1" s="35"/>
      <c r="C1" s="34"/>
      <c r="D1" s="34"/>
      <c r="E1" s="34"/>
      <c r="F1" s="28"/>
      <c r="G1" s="28"/>
      <c r="H1" s="28"/>
      <c r="I1" s="28"/>
      <c r="J1" s="28"/>
      <c r="K1" s="28"/>
      <c r="L1" s="28"/>
      <c r="M1" s="28"/>
      <c r="N1" s="28"/>
      <c r="O1" s="28"/>
      <c r="P1" s="28"/>
      <c r="Q1" s="28"/>
      <c r="R1" s="28"/>
      <c r="S1" s="28"/>
      <c r="T1" s="28"/>
      <c r="U1" s="28"/>
    </row>
    <row r="2" spans="1:21">
      <c r="N2" s="7"/>
    </row>
    <row r="3" spans="1:21">
      <c r="N3" s="7"/>
    </row>
    <row r="6" spans="1:21" ht="17.25" customHeight="1">
      <c r="B6" s="36"/>
      <c r="C6" s="36"/>
      <c r="D6" s="36"/>
      <c r="E6" s="36"/>
    </row>
    <row r="7" spans="1:21" ht="17.25" customHeight="1">
      <c r="B7" s="51" t="s">
        <v>0</v>
      </c>
      <c r="C7" s="49"/>
      <c r="D7" s="49" t="s">
        <v>67</v>
      </c>
      <c r="E7" s="52" t="s">
        <v>83</v>
      </c>
    </row>
    <row r="8" spans="1:21" s="82" customFormat="1" ht="17.25" customHeight="1">
      <c r="B8" s="51" t="s">
        <v>199</v>
      </c>
      <c r="C8" s="85"/>
      <c r="D8" s="50" t="s">
        <v>245</v>
      </c>
      <c r="E8" s="86" t="s">
        <v>246</v>
      </c>
    </row>
    <row r="9" spans="1:21" s="82" customFormat="1" ht="17.25" customHeight="1">
      <c r="B9" s="51" t="s">
        <v>201</v>
      </c>
      <c r="C9" s="85"/>
      <c r="D9" s="50" t="s">
        <v>200</v>
      </c>
      <c r="E9" s="86" t="s">
        <v>98</v>
      </c>
    </row>
    <row r="10" spans="1:21" ht="17.25" customHeight="1">
      <c r="B10" s="51" t="s">
        <v>203</v>
      </c>
      <c r="C10" s="49"/>
      <c r="D10" s="50" t="s">
        <v>202</v>
      </c>
      <c r="E10" s="86" t="s">
        <v>237</v>
      </c>
    </row>
    <row r="11" spans="1:21" ht="17.25" customHeight="1">
      <c r="B11" s="51" t="s">
        <v>204</v>
      </c>
      <c r="C11" s="49"/>
      <c r="D11" s="50" t="s">
        <v>227</v>
      </c>
      <c r="E11" s="86" t="s">
        <v>66</v>
      </c>
    </row>
    <row r="12" spans="1:21" ht="17.25" customHeight="1">
      <c r="B12" s="51" t="s">
        <v>205</v>
      </c>
      <c r="C12" s="49"/>
      <c r="D12" s="50" t="s">
        <v>97</v>
      </c>
      <c r="E12" s="86" t="s">
        <v>73</v>
      </c>
    </row>
    <row r="13" spans="1:21" ht="17.25" customHeight="1">
      <c r="B13" s="51" t="s">
        <v>206</v>
      </c>
      <c r="C13" s="49"/>
      <c r="D13" s="85" t="s">
        <v>68</v>
      </c>
      <c r="E13" s="86" t="s">
        <v>84</v>
      </c>
    </row>
    <row r="14" spans="1:21" ht="17.25" customHeight="1">
      <c r="B14" s="51" t="s">
        <v>207</v>
      </c>
      <c r="C14" s="49"/>
      <c r="D14" s="50" t="s">
        <v>247</v>
      </c>
      <c r="E14" s="86" t="s">
        <v>249</v>
      </c>
    </row>
    <row r="15" spans="1:21" ht="17.25" customHeight="1">
      <c r="B15" s="51" t="s">
        <v>208</v>
      </c>
      <c r="C15" s="49"/>
      <c r="D15" s="50" t="s">
        <v>559</v>
      </c>
      <c r="E15" s="86" t="s">
        <v>593</v>
      </c>
    </row>
    <row r="16" spans="1:21" ht="17.25" customHeight="1">
      <c r="B16" s="51" t="s">
        <v>251</v>
      </c>
      <c r="C16" s="49"/>
      <c r="D16" s="85" t="s">
        <v>248</v>
      </c>
      <c r="E16" s="86" t="s">
        <v>250</v>
      </c>
    </row>
    <row r="17" spans="2:5">
      <c r="B17" s="21"/>
      <c r="C17" s="23"/>
      <c r="D17" s="23"/>
      <c r="E17" s="22"/>
    </row>
    <row r="18" spans="2:5">
      <c r="E18" s="13"/>
    </row>
    <row r="56" spans="1:1">
      <c r="A56" s="80"/>
    </row>
  </sheetData>
  <phoneticPr fontId="2"/>
  <printOptions horizontalCentered="1"/>
  <pageMargins left="0" right="0" top="0.39370078740157483" bottom="0.39370078740157483" header="0.31496062992125984" footer="0.51181102362204722"/>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D77F7-8C40-4A97-BA48-D99A508952C7}">
  <sheetPr>
    <pageSetUpPr fitToPage="1"/>
  </sheetPr>
  <dimension ref="A1:E69"/>
  <sheetViews>
    <sheetView showGridLines="0" zoomScale="115" zoomScaleNormal="115" workbookViewId="0">
      <selection activeCell="M31" sqref="M31"/>
    </sheetView>
  </sheetViews>
  <sheetFormatPr defaultColWidth="9" defaultRowHeight="13.8"/>
  <cols>
    <col min="1" max="1" width="0.33203125" style="6" customWidth="1"/>
    <col min="2" max="2" width="1.21875" style="6" customWidth="1"/>
    <col min="3" max="3" width="30.44140625" style="6" customWidth="1"/>
    <col min="4" max="4" width="10.21875" style="350" bestFit="1" customWidth="1"/>
    <col min="5" max="5" width="62.44140625" style="6" customWidth="1"/>
    <col min="6" max="6" width="3.109375" style="6" customWidth="1"/>
    <col min="7" max="16384" width="9" style="6"/>
  </cols>
  <sheetData>
    <row r="1" spans="1:5" s="74" customFormat="1">
      <c r="A1" s="394" t="s">
        <v>135</v>
      </c>
      <c r="B1" s="394"/>
      <c r="C1" s="394"/>
      <c r="D1" s="395"/>
      <c r="E1" s="394"/>
    </row>
    <row r="2" spans="1:5">
      <c r="C2" s="396"/>
      <c r="E2" s="98" t="s">
        <v>591</v>
      </c>
    </row>
    <row r="3" spans="1:5" s="211" customFormat="1" ht="13.5" customHeight="1">
      <c r="A3" s="449" t="s">
        <v>71</v>
      </c>
      <c r="B3" s="449"/>
      <c r="C3" s="449"/>
      <c r="D3" s="449"/>
      <c r="E3" s="449"/>
    </row>
    <row r="4" spans="1:5" s="211" customFormat="1" ht="6.75" customHeight="1">
      <c r="B4" s="6"/>
      <c r="D4" s="391"/>
    </row>
    <row r="5" spans="1:5" s="211" customFormat="1">
      <c r="B5" s="397"/>
      <c r="C5" s="360" t="s">
        <v>595</v>
      </c>
      <c r="D5" s="450" t="s">
        <v>115</v>
      </c>
      <c r="E5" s="451"/>
    </row>
    <row r="6" spans="1:5" s="211" customFormat="1">
      <c r="B6" s="387"/>
      <c r="C6" s="390" t="s">
        <v>161</v>
      </c>
      <c r="D6" s="452" t="s">
        <v>606</v>
      </c>
      <c r="E6" s="453"/>
    </row>
    <row r="7" spans="1:5" s="211" customFormat="1" ht="15" customHeight="1">
      <c r="B7" s="387"/>
      <c r="C7" s="362" t="s">
        <v>116</v>
      </c>
      <c r="D7" s="454" t="s">
        <v>244</v>
      </c>
      <c r="E7" s="455"/>
    </row>
    <row r="8" spans="1:5" s="211" customFormat="1" ht="12.75" customHeight="1">
      <c r="B8" s="398"/>
      <c r="C8" s="89"/>
      <c r="D8" s="456" t="s">
        <v>607</v>
      </c>
      <c r="E8" s="457"/>
    </row>
    <row r="9" spans="1:5" s="211" customFormat="1" ht="12.75" customHeight="1">
      <c r="B9" s="398"/>
      <c r="C9" s="89"/>
      <c r="D9" s="447" t="s">
        <v>608</v>
      </c>
      <c r="E9" s="448"/>
    </row>
    <row r="10" spans="1:5" s="211" customFormat="1">
      <c r="B10" s="398"/>
      <c r="C10" s="371"/>
      <c r="D10" s="458" t="s">
        <v>224</v>
      </c>
      <c r="E10" s="459"/>
    </row>
    <row r="11" spans="1:5" s="211" customFormat="1">
      <c r="B11" s="398"/>
      <c r="C11" s="89"/>
      <c r="D11" s="460" t="s">
        <v>609</v>
      </c>
      <c r="E11" s="461"/>
    </row>
    <row r="12" spans="1:5" s="211" customFormat="1">
      <c r="B12" s="398"/>
      <c r="C12" s="372" t="s">
        <v>162</v>
      </c>
      <c r="D12" s="458" t="s">
        <v>610</v>
      </c>
      <c r="E12" s="459"/>
    </row>
    <row r="13" spans="1:5" s="211" customFormat="1" ht="15" customHeight="1">
      <c r="B13" s="398"/>
      <c r="C13" s="373" t="s">
        <v>156</v>
      </c>
      <c r="D13" s="454" t="s">
        <v>159</v>
      </c>
      <c r="E13" s="455"/>
    </row>
    <row r="14" spans="1:5" s="211" customFormat="1">
      <c r="B14" s="398"/>
      <c r="C14" s="372" t="s">
        <v>157</v>
      </c>
      <c r="D14" s="458" t="s">
        <v>611</v>
      </c>
      <c r="E14" s="459"/>
    </row>
    <row r="15" spans="1:5" s="211" customFormat="1" ht="15" customHeight="1">
      <c r="B15" s="381"/>
      <c r="C15" s="365" t="s">
        <v>158</v>
      </c>
      <c r="D15" s="462" t="s">
        <v>672</v>
      </c>
      <c r="E15" s="463"/>
    </row>
    <row r="16" spans="1:5" s="211" customFormat="1" ht="12" customHeight="1">
      <c r="C16" s="464" t="s">
        <v>310</v>
      </c>
      <c r="D16" s="464"/>
      <c r="E16" s="464"/>
    </row>
    <row r="17" spans="2:5" s="211" customFormat="1" ht="12" customHeight="1">
      <c r="C17" s="465" t="s">
        <v>117</v>
      </c>
      <c r="D17" s="466"/>
      <c r="E17" s="466"/>
    </row>
    <row r="18" spans="2:5" s="211" customFormat="1" ht="7.5" customHeight="1">
      <c r="B18" s="6"/>
      <c r="C18" s="6"/>
      <c r="D18" s="399"/>
      <c r="E18" s="371"/>
    </row>
    <row r="19" spans="2:5" s="211" customFormat="1">
      <c r="B19" s="449" t="s">
        <v>113</v>
      </c>
      <c r="C19" s="449"/>
      <c r="D19" s="449"/>
      <c r="E19" s="449"/>
    </row>
    <row r="20" spans="2:5" s="211" customFormat="1" ht="7.5" customHeight="1">
      <c r="B20" s="6"/>
      <c r="C20" s="6"/>
      <c r="D20" s="399"/>
      <c r="E20" s="371"/>
    </row>
    <row r="21" spans="2:5" s="211" customFormat="1">
      <c r="B21" s="397"/>
      <c r="C21" s="386" t="s">
        <v>72</v>
      </c>
      <c r="D21" s="450" t="s">
        <v>115</v>
      </c>
      <c r="E21" s="451"/>
    </row>
    <row r="22" spans="2:5" s="211" customFormat="1">
      <c r="B22" s="387"/>
      <c r="C22" s="368" t="s">
        <v>70</v>
      </c>
      <c r="D22" s="458" t="s">
        <v>605</v>
      </c>
      <c r="E22" s="459"/>
    </row>
    <row r="23" spans="2:5" s="211" customFormat="1" ht="15" customHeight="1">
      <c r="B23" s="387"/>
      <c r="C23" s="369" t="s">
        <v>236</v>
      </c>
      <c r="D23" s="454" t="s">
        <v>118</v>
      </c>
      <c r="E23" s="455"/>
    </row>
    <row r="24" spans="2:5" s="211" customFormat="1" ht="28.95" customHeight="1">
      <c r="B24" s="387"/>
      <c r="C24" s="370" t="s">
        <v>597</v>
      </c>
      <c r="D24" s="456" t="s">
        <v>617</v>
      </c>
      <c r="E24" s="457"/>
    </row>
    <row r="25" spans="2:5" s="211" customFormat="1" ht="26.4" customHeight="1">
      <c r="B25" s="400"/>
      <c r="C25" s="90"/>
      <c r="D25" s="467" t="s">
        <v>615</v>
      </c>
      <c r="E25" s="468"/>
    </row>
    <row r="26" spans="2:5" s="211" customFormat="1" ht="13.5" customHeight="1">
      <c r="B26" s="6"/>
      <c r="C26" s="469" t="s">
        <v>616</v>
      </c>
      <c r="D26" s="470"/>
      <c r="E26" s="470"/>
    </row>
    <row r="27" spans="2:5" s="211" customFormat="1" ht="7.5" customHeight="1">
      <c r="B27" s="6"/>
      <c r="D27" s="399"/>
      <c r="E27" s="371"/>
    </row>
    <row r="28" spans="2:5" s="211" customFormat="1" ht="13.5" customHeight="1">
      <c r="B28" s="471" t="s">
        <v>679</v>
      </c>
      <c r="C28" s="472"/>
      <c r="D28" s="472"/>
      <c r="E28" s="472"/>
    </row>
    <row r="29" spans="2:5" s="211" customFormat="1" ht="7.5" customHeight="1">
      <c r="B29" s="6"/>
      <c r="C29" s="401"/>
      <c r="D29" s="399"/>
      <c r="E29" s="391"/>
    </row>
    <row r="30" spans="2:5" s="211" customFormat="1" ht="13.5" customHeight="1">
      <c r="B30" s="385"/>
      <c r="C30" s="386" t="s">
        <v>72</v>
      </c>
      <c r="D30" s="473" t="s">
        <v>115</v>
      </c>
      <c r="E30" s="451"/>
    </row>
    <row r="31" spans="2:5" s="211" customFormat="1" ht="14.25" customHeight="1">
      <c r="B31" s="88"/>
      <c r="C31" s="91" t="s">
        <v>119</v>
      </c>
      <c r="D31" s="458" t="s">
        <v>603</v>
      </c>
      <c r="E31" s="459"/>
    </row>
    <row r="32" spans="2:5" s="211" customFormat="1" ht="15" customHeight="1">
      <c r="B32" s="88"/>
      <c r="C32" s="366" t="s">
        <v>140</v>
      </c>
      <c r="D32" s="460" t="s">
        <v>152</v>
      </c>
      <c r="E32" s="461"/>
    </row>
    <row r="33" spans="1:5" s="211" customFormat="1" ht="14.25" customHeight="1">
      <c r="B33" s="88"/>
      <c r="C33" s="367"/>
      <c r="D33" s="382" t="s">
        <v>214</v>
      </c>
      <c r="E33" s="389"/>
    </row>
    <row r="34" spans="1:5" s="211" customFormat="1" ht="14.25" customHeight="1">
      <c r="B34" s="87"/>
      <c r="C34" s="94"/>
      <c r="D34" s="383" t="s">
        <v>604</v>
      </c>
      <c r="E34" s="384"/>
    </row>
    <row r="35" spans="1:5" s="211" customFormat="1" ht="13.5" customHeight="1">
      <c r="B35" s="401"/>
      <c r="C35" s="474" t="s">
        <v>215</v>
      </c>
      <c r="D35" s="470"/>
      <c r="E35" s="470"/>
    </row>
    <row r="36" spans="1:5" s="211" customFormat="1" ht="6" customHeight="1">
      <c r="B36" s="401"/>
      <c r="C36" s="475"/>
      <c r="D36" s="475"/>
      <c r="E36" s="475"/>
    </row>
    <row r="37" spans="1:5" s="211" customFormat="1" ht="12.75" customHeight="1">
      <c r="A37" s="371"/>
      <c r="B37" s="472" t="s">
        <v>143</v>
      </c>
      <c r="C37" s="472"/>
      <c r="D37" s="472"/>
      <c r="E37" s="472"/>
    </row>
    <row r="38" spans="1:5" s="211" customFormat="1" ht="7.5" customHeight="1">
      <c r="A38" s="371"/>
      <c r="B38" s="6"/>
      <c r="C38" s="371"/>
      <c r="D38" s="399"/>
      <c r="E38" s="371"/>
    </row>
    <row r="39" spans="1:5" s="211" customFormat="1">
      <c r="A39" s="371"/>
      <c r="B39" s="397"/>
      <c r="C39" s="386" t="s">
        <v>72</v>
      </c>
      <c r="D39" s="450" t="s">
        <v>115</v>
      </c>
      <c r="E39" s="451"/>
    </row>
    <row r="40" spans="1:5" s="211" customFormat="1" ht="13.5" customHeight="1">
      <c r="A40" s="371"/>
      <c r="B40" s="387"/>
      <c r="C40" s="361" t="s">
        <v>164</v>
      </c>
      <c r="D40" s="458" t="s">
        <v>598</v>
      </c>
      <c r="E40" s="459"/>
    </row>
    <row r="41" spans="1:5" s="211" customFormat="1" ht="15" customHeight="1">
      <c r="A41" s="371"/>
      <c r="B41" s="387"/>
      <c r="C41" s="362" t="s">
        <v>596</v>
      </c>
      <c r="D41" s="388" t="s">
        <v>120</v>
      </c>
      <c r="E41" s="389"/>
    </row>
    <row r="42" spans="1:5" s="211" customFormat="1" ht="13.5" customHeight="1">
      <c r="A42" s="371"/>
      <c r="B42" s="387"/>
      <c r="C42" s="361" t="s">
        <v>163</v>
      </c>
      <c r="D42" s="382" t="s">
        <v>599</v>
      </c>
      <c r="E42" s="389"/>
    </row>
    <row r="43" spans="1:5" s="211" customFormat="1" ht="15" customHeight="1">
      <c r="A43" s="371"/>
      <c r="B43" s="387"/>
      <c r="C43" s="363" t="s">
        <v>111</v>
      </c>
      <c r="D43" s="92" t="s">
        <v>121</v>
      </c>
      <c r="E43" s="389"/>
    </row>
    <row r="44" spans="1:5" s="211" customFormat="1" ht="27" customHeight="1">
      <c r="A44" s="371"/>
      <c r="B44" s="387"/>
      <c r="C44" s="361" t="s">
        <v>673</v>
      </c>
      <c r="D44" s="392" t="s">
        <v>600</v>
      </c>
      <c r="E44" s="389"/>
    </row>
    <row r="45" spans="1:5" s="211" customFormat="1" ht="27" customHeight="1">
      <c r="A45" s="371"/>
      <c r="B45" s="387"/>
      <c r="C45" s="362" t="s">
        <v>141</v>
      </c>
      <c r="D45" s="392" t="s">
        <v>216</v>
      </c>
      <c r="E45" s="93"/>
    </row>
    <row r="46" spans="1:5" s="211" customFormat="1" ht="13.5" customHeight="1">
      <c r="A46" s="371"/>
      <c r="B46" s="387"/>
      <c r="C46" s="361" t="s">
        <v>65</v>
      </c>
      <c r="D46" s="447" t="s">
        <v>601</v>
      </c>
      <c r="E46" s="448"/>
    </row>
    <row r="47" spans="1:5" s="211" customFormat="1" ht="15" customHeight="1">
      <c r="A47" s="371"/>
      <c r="B47" s="387"/>
      <c r="C47" s="362" t="s">
        <v>122</v>
      </c>
      <c r="D47" s="454" t="s">
        <v>217</v>
      </c>
      <c r="E47" s="455"/>
    </row>
    <row r="48" spans="1:5" s="211" customFormat="1" ht="13.5" customHeight="1">
      <c r="A48" s="371"/>
      <c r="B48" s="387"/>
      <c r="C48" s="364" t="s">
        <v>123</v>
      </c>
      <c r="D48" s="447" t="s">
        <v>602</v>
      </c>
      <c r="E48" s="448"/>
    </row>
    <row r="49" spans="1:5" s="211" customFormat="1" ht="15" customHeight="1">
      <c r="A49" s="371"/>
      <c r="B49" s="400"/>
      <c r="C49" s="365" t="s">
        <v>112</v>
      </c>
      <c r="D49" s="462" t="s">
        <v>218</v>
      </c>
      <c r="E49" s="463"/>
    </row>
    <row r="50" spans="1:5" s="211" customFormat="1" ht="7.5" customHeight="1">
      <c r="C50" s="401"/>
      <c r="D50" s="399"/>
      <c r="E50" s="402"/>
    </row>
    <row r="51" spans="1:5" s="371" customFormat="1" ht="12.75" customHeight="1">
      <c r="B51" s="471" t="s">
        <v>124</v>
      </c>
      <c r="C51" s="472"/>
      <c r="D51" s="472"/>
      <c r="E51" s="472"/>
    </row>
    <row r="52" spans="1:5" s="371" customFormat="1" ht="7.5" customHeight="1">
      <c r="B52" s="6"/>
      <c r="D52" s="399"/>
      <c r="E52" s="391"/>
    </row>
    <row r="53" spans="1:5" s="371" customFormat="1">
      <c r="B53" s="397"/>
      <c r="C53" s="386" t="s">
        <v>72</v>
      </c>
      <c r="D53" s="450" t="s">
        <v>115</v>
      </c>
      <c r="E53" s="451"/>
    </row>
    <row r="54" spans="1:5" s="371" customFormat="1" ht="12.75" customHeight="1">
      <c r="B54" s="403"/>
      <c r="C54" s="361" t="s">
        <v>125</v>
      </c>
      <c r="D54" s="456" t="s">
        <v>126</v>
      </c>
      <c r="E54" s="448"/>
    </row>
    <row r="55" spans="1:5" s="371" customFormat="1" ht="12.9" customHeight="1">
      <c r="B55" s="403"/>
      <c r="C55" s="362" t="s">
        <v>127</v>
      </c>
      <c r="D55" s="454" t="s">
        <v>674</v>
      </c>
      <c r="E55" s="455"/>
    </row>
    <row r="56" spans="1:5" s="371" customFormat="1" ht="12.75" customHeight="1">
      <c r="B56" s="403"/>
      <c r="C56" s="374" t="s">
        <v>128</v>
      </c>
      <c r="D56" s="456" t="s">
        <v>129</v>
      </c>
      <c r="E56" s="457"/>
    </row>
    <row r="57" spans="1:5" s="371" customFormat="1" ht="12.9" customHeight="1">
      <c r="B57" s="403"/>
      <c r="C57" s="362" t="s">
        <v>130</v>
      </c>
      <c r="D57" s="454" t="s">
        <v>675</v>
      </c>
      <c r="E57" s="455"/>
    </row>
    <row r="58" spans="1:5" s="371" customFormat="1" ht="12.75" customHeight="1">
      <c r="B58" s="403"/>
      <c r="C58" s="361" t="s">
        <v>101</v>
      </c>
      <c r="D58" s="456" t="s">
        <v>165</v>
      </c>
      <c r="E58" s="457"/>
    </row>
    <row r="59" spans="1:5" s="371" customFormat="1" ht="12.9" customHeight="1">
      <c r="A59" s="404"/>
      <c r="B59" s="403"/>
      <c r="C59" s="366" t="s">
        <v>190</v>
      </c>
      <c r="D59" s="454" t="s">
        <v>676</v>
      </c>
      <c r="E59" s="455"/>
    </row>
    <row r="60" spans="1:5" s="371" customFormat="1" ht="12.75" customHeight="1">
      <c r="B60" s="403"/>
      <c r="C60" s="366" t="s">
        <v>64</v>
      </c>
      <c r="D60" s="456" t="s">
        <v>183</v>
      </c>
      <c r="E60" s="448"/>
    </row>
    <row r="61" spans="1:5" s="371" customFormat="1" ht="12.9" customHeight="1">
      <c r="B61" s="403"/>
      <c r="C61" s="366" t="s">
        <v>131</v>
      </c>
      <c r="D61" s="454" t="s">
        <v>186</v>
      </c>
      <c r="E61" s="455"/>
    </row>
    <row r="62" spans="1:5" s="371" customFormat="1" ht="12.75" customHeight="1">
      <c r="B62" s="403"/>
      <c r="C62" s="375" t="s">
        <v>136</v>
      </c>
      <c r="D62" s="456" t="s">
        <v>132</v>
      </c>
      <c r="E62" s="448"/>
    </row>
    <row r="63" spans="1:5" s="371" customFormat="1" ht="12.9" customHeight="1">
      <c r="B63" s="403"/>
      <c r="C63" s="366" t="s">
        <v>188</v>
      </c>
      <c r="D63" s="447" t="s">
        <v>677</v>
      </c>
      <c r="E63" s="448"/>
    </row>
    <row r="64" spans="1:5" s="371" customFormat="1" ht="12.75" customHeight="1">
      <c r="B64" s="403"/>
      <c r="C64" s="376" t="s">
        <v>154</v>
      </c>
      <c r="D64" s="456" t="s">
        <v>155</v>
      </c>
      <c r="E64" s="448"/>
    </row>
    <row r="65" spans="2:5" s="371" customFormat="1" ht="12.9" customHeight="1">
      <c r="B65" s="403"/>
      <c r="C65" s="377" t="s">
        <v>189</v>
      </c>
      <c r="D65" s="447" t="s">
        <v>175</v>
      </c>
      <c r="E65" s="448"/>
    </row>
    <row r="66" spans="2:5" s="371" customFormat="1" ht="12.75" customHeight="1">
      <c r="B66" s="403"/>
      <c r="C66" s="376" t="s">
        <v>133</v>
      </c>
      <c r="D66" s="456" t="s">
        <v>114</v>
      </c>
      <c r="E66" s="448"/>
    </row>
    <row r="67" spans="2:5" s="371" customFormat="1" ht="12.9" customHeight="1">
      <c r="B67" s="405"/>
      <c r="C67" s="378" t="s">
        <v>187</v>
      </c>
      <c r="D67" s="476" t="s">
        <v>678</v>
      </c>
      <c r="E67" s="477"/>
    </row>
    <row r="68" spans="2:5" ht="14.25" customHeight="1">
      <c r="C68" s="478" t="s">
        <v>134</v>
      </c>
      <c r="D68" s="478"/>
      <c r="E68" s="478"/>
    </row>
    <row r="69" spans="2:5">
      <c r="C69" s="5"/>
    </row>
  </sheetData>
  <mergeCells count="51">
    <mergeCell ref="D66:E66"/>
    <mergeCell ref="D67:E67"/>
    <mergeCell ref="C68:E68"/>
    <mergeCell ref="D60:E60"/>
    <mergeCell ref="D61:E61"/>
    <mergeCell ref="D62:E62"/>
    <mergeCell ref="D63:E63"/>
    <mergeCell ref="D64:E64"/>
    <mergeCell ref="D65:E65"/>
    <mergeCell ref="D59:E59"/>
    <mergeCell ref="D46:E46"/>
    <mergeCell ref="D47:E47"/>
    <mergeCell ref="D48:E48"/>
    <mergeCell ref="D49:E49"/>
    <mergeCell ref="B51:E51"/>
    <mergeCell ref="D53:E53"/>
    <mergeCell ref="D54:E54"/>
    <mergeCell ref="D55:E55"/>
    <mergeCell ref="D56:E56"/>
    <mergeCell ref="D57:E57"/>
    <mergeCell ref="D58:E58"/>
    <mergeCell ref="D40:E40"/>
    <mergeCell ref="D24:E24"/>
    <mergeCell ref="D25:E25"/>
    <mergeCell ref="C26:E26"/>
    <mergeCell ref="B28:E28"/>
    <mergeCell ref="D30:E30"/>
    <mergeCell ref="D31:E31"/>
    <mergeCell ref="D32:E32"/>
    <mergeCell ref="C35:E35"/>
    <mergeCell ref="C36:E36"/>
    <mergeCell ref="B37:E37"/>
    <mergeCell ref="D39:E39"/>
    <mergeCell ref="D23:E23"/>
    <mergeCell ref="D10:E10"/>
    <mergeCell ref="D11:E11"/>
    <mergeCell ref="D12:E12"/>
    <mergeCell ref="D13:E13"/>
    <mergeCell ref="D14:E14"/>
    <mergeCell ref="D15:E15"/>
    <mergeCell ref="C16:E16"/>
    <mergeCell ref="C17:E17"/>
    <mergeCell ref="B19:E19"/>
    <mergeCell ref="D21:E21"/>
    <mergeCell ref="D22:E22"/>
    <mergeCell ref="D9:E9"/>
    <mergeCell ref="A3:E3"/>
    <mergeCell ref="D5:E5"/>
    <mergeCell ref="D6:E6"/>
    <mergeCell ref="D7:E7"/>
    <mergeCell ref="D8:E8"/>
  </mergeCells>
  <phoneticPr fontId="2"/>
  <printOptions horizontalCentered="1"/>
  <pageMargins left="0.15748031496062992" right="0.15748031496062992" top="0.3" bottom="0.15748031496062992" header="0.15748031496062992" footer="0.13"/>
  <pageSetup paperSize="9" scale="95" orientation="portrait" r:id="rId1"/>
  <headerFooter alignWithMargins="0"/>
  <colBreaks count="1" manualBreakCount="1">
    <brk id="5" max="66"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63"/>
  <sheetViews>
    <sheetView showGridLines="0" defaultGridColor="0" colorId="22" zoomScaleNormal="100" workbookViewId="0">
      <selection activeCell="M31" sqref="M31"/>
    </sheetView>
  </sheetViews>
  <sheetFormatPr defaultColWidth="9" defaultRowHeight="13.8"/>
  <cols>
    <col min="1" max="1" width="1.6640625" style="6" customWidth="1"/>
    <col min="2" max="2" width="10.88671875" style="6" customWidth="1"/>
    <col min="3" max="3" width="100.44140625" style="6" customWidth="1"/>
    <col min="4" max="16384" width="9" style="6"/>
  </cols>
  <sheetData>
    <row r="1" spans="1:13" s="74" customFormat="1">
      <c r="A1" s="37" t="s">
        <v>252</v>
      </c>
      <c r="B1" s="72"/>
      <c r="C1" s="72"/>
      <c r="D1" s="20"/>
      <c r="E1" s="20"/>
      <c r="F1" s="20"/>
      <c r="G1" s="20"/>
      <c r="H1" s="20"/>
      <c r="I1" s="20"/>
      <c r="J1" s="20"/>
      <c r="K1" s="20"/>
      <c r="L1" s="20"/>
      <c r="M1" s="20"/>
    </row>
    <row r="2" spans="1:13" ht="7.5" customHeight="1"/>
    <row r="3" spans="1:13">
      <c r="B3" s="187" t="s">
        <v>253</v>
      </c>
      <c r="C3" s="188"/>
    </row>
    <row r="4" spans="1:13" s="82" customFormat="1">
      <c r="B4" s="189">
        <v>17777</v>
      </c>
      <c r="C4" s="190" t="s">
        <v>254</v>
      </c>
    </row>
    <row r="5" spans="1:13">
      <c r="B5" s="191">
        <v>29526</v>
      </c>
      <c r="C5" s="85" t="s">
        <v>255</v>
      </c>
    </row>
    <row r="6" spans="1:13" s="23" customFormat="1">
      <c r="B6" s="191">
        <v>37591</v>
      </c>
      <c r="C6" s="85" t="s">
        <v>256</v>
      </c>
    </row>
    <row r="7" spans="1:13" s="23" customFormat="1">
      <c r="B7" s="191">
        <v>38047</v>
      </c>
      <c r="C7" s="85" t="s">
        <v>257</v>
      </c>
    </row>
    <row r="8" spans="1:13" ht="30" customHeight="1">
      <c r="B8" s="191">
        <v>38626</v>
      </c>
      <c r="C8" s="192" t="s">
        <v>258</v>
      </c>
    </row>
    <row r="9" spans="1:13">
      <c r="B9" s="191">
        <v>38991</v>
      </c>
      <c r="C9" s="85" t="s">
        <v>259</v>
      </c>
    </row>
    <row r="10" spans="1:13" s="23" customFormat="1">
      <c r="B10" s="191">
        <v>39173</v>
      </c>
      <c r="C10" s="85" t="s">
        <v>260</v>
      </c>
    </row>
    <row r="11" spans="1:13">
      <c r="B11" s="189">
        <v>39295</v>
      </c>
      <c r="C11" s="64" t="s">
        <v>261</v>
      </c>
    </row>
    <row r="12" spans="1:13">
      <c r="B12" s="189"/>
      <c r="C12" s="63" t="s">
        <v>573</v>
      </c>
    </row>
    <row r="13" spans="1:13" s="23" customFormat="1">
      <c r="B13" s="191">
        <v>39479</v>
      </c>
      <c r="C13" s="85" t="s">
        <v>262</v>
      </c>
    </row>
    <row r="14" spans="1:13" s="23" customFormat="1">
      <c r="B14" s="191">
        <v>39722</v>
      </c>
      <c r="C14" s="85" t="s">
        <v>263</v>
      </c>
    </row>
    <row r="15" spans="1:13" s="23" customFormat="1">
      <c r="B15" s="193">
        <v>39753</v>
      </c>
      <c r="C15" s="194" t="s">
        <v>264</v>
      </c>
    </row>
    <row r="16" spans="1:13" s="23" customFormat="1">
      <c r="B16" s="191">
        <v>39845</v>
      </c>
      <c r="C16" s="85" t="s">
        <v>265</v>
      </c>
    </row>
    <row r="17" spans="2:3">
      <c r="B17" s="193">
        <v>39904</v>
      </c>
      <c r="C17" s="192" t="s">
        <v>266</v>
      </c>
    </row>
    <row r="18" spans="2:3">
      <c r="B18" s="189">
        <v>40087</v>
      </c>
      <c r="C18" s="195" t="s">
        <v>267</v>
      </c>
    </row>
    <row r="19" spans="2:3" ht="13.5" customHeight="1">
      <c r="B19" s="191">
        <v>40179</v>
      </c>
      <c r="C19" s="50" t="s">
        <v>268</v>
      </c>
    </row>
    <row r="20" spans="2:3" s="23" customFormat="1" ht="13.5" customHeight="1">
      <c r="B20" s="191">
        <v>40299</v>
      </c>
      <c r="C20" s="50" t="s">
        <v>269</v>
      </c>
    </row>
    <row r="21" spans="2:3" ht="13.5" customHeight="1">
      <c r="B21" s="196">
        <v>40330</v>
      </c>
      <c r="C21" s="197" t="s">
        <v>270</v>
      </c>
    </row>
    <row r="22" spans="2:3" ht="13.5" customHeight="1">
      <c r="B22" s="196">
        <v>40452</v>
      </c>
      <c r="C22" s="197" t="s">
        <v>271</v>
      </c>
    </row>
    <row r="23" spans="2:3">
      <c r="B23" s="196">
        <v>40909</v>
      </c>
      <c r="C23" s="197" t="s">
        <v>272</v>
      </c>
    </row>
    <row r="24" spans="2:3">
      <c r="B24" s="198">
        <v>41548</v>
      </c>
      <c r="C24" s="199" t="s">
        <v>273</v>
      </c>
    </row>
    <row r="25" spans="2:3">
      <c r="B25" s="198">
        <v>41579</v>
      </c>
      <c r="C25" s="200" t="s">
        <v>274</v>
      </c>
    </row>
    <row r="26" spans="2:3">
      <c r="B26" s="198">
        <v>42156</v>
      </c>
      <c r="C26" s="199" t="s">
        <v>275</v>
      </c>
    </row>
    <row r="27" spans="2:3">
      <c r="B27" s="198">
        <v>42522</v>
      </c>
      <c r="C27" s="199" t="s">
        <v>276</v>
      </c>
    </row>
    <row r="28" spans="2:3">
      <c r="B28" s="198">
        <v>42675</v>
      </c>
      <c r="C28" s="199" t="s">
        <v>277</v>
      </c>
    </row>
    <row r="29" spans="2:3">
      <c r="B29" s="198">
        <v>42826</v>
      </c>
      <c r="C29" s="199" t="s">
        <v>278</v>
      </c>
    </row>
    <row r="30" spans="2:3">
      <c r="B30" s="198">
        <v>43374</v>
      </c>
      <c r="C30" s="201" t="s">
        <v>279</v>
      </c>
    </row>
    <row r="31" spans="2:3">
      <c r="B31" s="198">
        <v>44655</v>
      </c>
      <c r="C31" s="201" t="s">
        <v>280</v>
      </c>
    </row>
    <row r="32" spans="2:3">
      <c r="B32" s="198">
        <v>45383</v>
      </c>
      <c r="C32" s="299" t="s">
        <v>574</v>
      </c>
    </row>
    <row r="34" spans="1:3">
      <c r="B34" s="202" t="s">
        <v>281</v>
      </c>
      <c r="C34" s="188"/>
    </row>
    <row r="35" spans="1:3" s="82" customFormat="1" ht="13.5" customHeight="1">
      <c r="B35" s="203">
        <v>17777</v>
      </c>
      <c r="C35" s="190" t="s">
        <v>282</v>
      </c>
    </row>
    <row r="36" spans="1:3" ht="13.5" customHeight="1">
      <c r="B36" s="203">
        <v>29526</v>
      </c>
      <c r="C36" s="86" t="s">
        <v>283</v>
      </c>
    </row>
    <row r="37" spans="1:3" s="23" customFormat="1" ht="13.5" customHeight="1">
      <c r="B37" s="203">
        <v>37591</v>
      </c>
      <c r="C37" s="86" t="s">
        <v>284</v>
      </c>
    </row>
    <row r="38" spans="1:3" s="23" customFormat="1" ht="13.5" customHeight="1">
      <c r="B38" s="203">
        <v>38047</v>
      </c>
      <c r="C38" s="86" t="s">
        <v>285</v>
      </c>
    </row>
    <row r="39" spans="1:3" ht="29.25" customHeight="1">
      <c r="B39" s="205">
        <v>38626</v>
      </c>
      <c r="C39" s="194" t="s">
        <v>286</v>
      </c>
    </row>
    <row r="40" spans="1:3" ht="13.5" customHeight="1">
      <c r="B40" s="203">
        <v>38991</v>
      </c>
      <c r="C40" s="86" t="s">
        <v>287</v>
      </c>
    </row>
    <row r="41" spans="1:3" s="23" customFormat="1" ht="13.5" customHeight="1">
      <c r="B41" s="203">
        <v>39173</v>
      </c>
      <c r="C41" s="86" t="s">
        <v>288</v>
      </c>
    </row>
    <row r="42" spans="1:3" ht="13.5" customHeight="1">
      <c r="B42" s="203">
        <v>39295</v>
      </c>
      <c r="C42" s="204" t="s">
        <v>289</v>
      </c>
    </row>
    <row r="43" spans="1:3" ht="13.5" customHeight="1">
      <c r="A43" s="82"/>
      <c r="B43" s="206"/>
      <c r="C43" s="84" t="s">
        <v>290</v>
      </c>
    </row>
    <row r="44" spans="1:3" s="23" customFormat="1" ht="13.5" customHeight="1">
      <c r="B44" s="203">
        <v>39479</v>
      </c>
      <c r="C44" s="86" t="s">
        <v>291</v>
      </c>
    </row>
    <row r="45" spans="1:3" s="23" customFormat="1" ht="13.5" customHeight="1">
      <c r="B45" s="203">
        <v>39722</v>
      </c>
      <c r="C45" s="86" t="s">
        <v>292</v>
      </c>
    </row>
    <row r="46" spans="1:3" s="23" customFormat="1" ht="13.5" customHeight="1">
      <c r="B46" s="203">
        <v>39753</v>
      </c>
      <c r="C46" s="194" t="s">
        <v>293</v>
      </c>
    </row>
    <row r="47" spans="1:3" s="23" customFormat="1" ht="13.5" customHeight="1">
      <c r="B47" s="203">
        <v>39845</v>
      </c>
      <c r="C47" s="86" t="s">
        <v>294</v>
      </c>
    </row>
    <row r="48" spans="1:3" ht="13.5" customHeight="1">
      <c r="B48" s="203">
        <v>39904</v>
      </c>
      <c r="C48" s="194" t="s">
        <v>295</v>
      </c>
    </row>
    <row r="49" spans="2:3" ht="13.5" customHeight="1">
      <c r="B49" s="203">
        <v>40087</v>
      </c>
      <c r="C49" s="84" t="s">
        <v>296</v>
      </c>
    </row>
    <row r="50" spans="2:3" ht="13.5" customHeight="1">
      <c r="B50" s="203">
        <v>40179</v>
      </c>
      <c r="C50" s="86" t="s">
        <v>297</v>
      </c>
    </row>
    <row r="51" spans="2:3" s="23" customFormat="1" ht="13.5" customHeight="1">
      <c r="B51" s="203">
        <v>40299</v>
      </c>
      <c r="C51" s="86" t="s">
        <v>298</v>
      </c>
    </row>
    <row r="52" spans="2:3" ht="13.5" customHeight="1">
      <c r="B52" s="203">
        <v>40330</v>
      </c>
      <c r="C52" s="207" t="s">
        <v>299</v>
      </c>
    </row>
    <row r="53" spans="2:3" ht="13.5" customHeight="1">
      <c r="B53" s="203">
        <v>40452</v>
      </c>
      <c r="C53" s="207" t="s">
        <v>300</v>
      </c>
    </row>
    <row r="54" spans="2:3" ht="13.5" customHeight="1">
      <c r="B54" s="203">
        <v>40909</v>
      </c>
      <c r="C54" s="207" t="s">
        <v>301</v>
      </c>
    </row>
    <row r="55" spans="2:3" ht="13.5" customHeight="1">
      <c r="B55" s="203">
        <v>41548</v>
      </c>
      <c r="C55" s="208" t="s">
        <v>302</v>
      </c>
    </row>
    <row r="56" spans="2:3" ht="13.5" customHeight="1">
      <c r="B56" s="203">
        <v>41579</v>
      </c>
      <c r="C56" s="209" t="s">
        <v>303</v>
      </c>
    </row>
    <row r="57" spans="2:3" ht="13.5" customHeight="1">
      <c r="B57" s="203">
        <v>42156</v>
      </c>
      <c r="C57" s="208" t="s">
        <v>304</v>
      </c>
    </row>
    <row r="58" spans="2:3" ht="13.5" customHeight="1">
      <c r="B58" s="203">
        <v>42522</v>
      </c>
      <c r="C58" s="208" t="s">
        <v>305</v>
      </c>
    </row>
    <row r="59" spans="2:3" ht="13.5" customHeight="1">
      <c r="B59" s="203">
        <v>42675</v>
      </c>
      <c r="C59" s="208" t="s">
        <v>306</v>
      </c>
    </row>
    <row r="60" spans="2:3" ht="13.5" customHeight="1">
      <c r="B60" s="203">
        <v>42826</v>
      </c>
      <c r="C60" s="208" t="s">
        <v>307</v>
      </c>
    </row>
    <row r="61" spans="2:3" ht="15" customHeight="1">
      <c r="B61" s="203">
        <v>43374</v>
      </c>
      <c r="C61" s="208" t="s">
        <v>575</v>
      </c>
    </row>
    <row r="62" spans="2:3" ht="13.5" customHeight="1">
      <c r="B62" s="210">
        <v>44655</v>
      </c>
      <c r="C62" s="207" t="s">
        <v>308</v>
      </c>
    </row>
    <row r="63" spans="2:3" ht="13.5" customHeight="1">
      <c r="B63" s="210">
        <v>45383</v>
      </c>
      <c r="C63" s="207" t="s">
        <v>576</v>
      </c>
    </row>
  </sheetData>
  <phoneticPr fontId="2"/>
  <printOptions horizontalCentered="1"/>
  <pageMargins left="0" right="0" top="0.39370078740157483" bottom="0.19685039370078741" header="0.19685039370078741" footer="0.19685039370078741"/>
  <pageSetup paperSize="9" scale="9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J53"/>
  <sheetViews>
    <sheetView topLeftCell="A9" zoomScale="110" zoomScaleNormal="110" workbookViewId="0">
      <selection activeCell="M31" sqref="M31"/>
    </sheetView>
  </sheetViews>
  <sheetFormatPr defaultColWidth="9" defaultRowHeight="13.8"/>
  <cols>
    <col min="1" max="1" width="2.77734375" style="6" customWidth="1"/>
    <col min="2" max="2" width="19.88671875" style="6" customWidth="1"/>
    <col min="3" max="3" width="27" style="6" customWidth="1"/>
    <col min="4" max="4" width="9.21875" style="6" customWidth="1"/>
    <col min="5" max="5" width="9.109375" style="6" bestFit="1" customWidth="1"/>
    <col min="6" max="8" width="9.109375" style="6" customWidth="1"/>
    <col min="9" max="9" width="8" style="97" customWidth="1"/>
    <col min="10" max="16384" width="9" style="6"/>
  </cols>
  <sheetData>
    <row r="1" spans="1:10" s="74" customFormat="1">
      <c r="A1" s="37" t="s">
        <v>511</v>
      </c>
      <c r="B1" s="73"/>
      <c r="C1" s="72"/>
      <c r="D1" s="72"/>
      <c r="E1" s="72"/>
      <c r="F1" s="72"/>
      <c r="G1" s="72"/>
      <c r="H1" s="72"/>
      <c r="I1" s="20"/>
    </row>
    <row r="2" spans="1:10" s="74" customFormat="1" ht="29.25" customHeight="1">
      <c r="A2" s="479" t="s">
        <v>578</v>
      </c>
      <c r="B2" s="479"/>
      <c r="C2" s="479"/>
      <c r="D2" s="479"/>
      <c r="E2" s="479"/>
      <c r="F2" s="479"/>
      <c r="G2" s="479"/>
      <c r="H2" s="479"/>
      <c r="I2" s="235"/>
      <c r="J2" s="235"/>
    </row>
    <row r="3" spans="1:10" s="74" customFormat="1" ht="29.25" customHeight="1">
      <c r="A3" s="480" t="s">
        <v>584</v>
      </c>
      <c r="B3" s="480"/>
      <c r="C3" s="480"/>
      <c r="D3" s="480"/>
      <c r="E3" s="480"/>
      <c r="F3" s="480"/>
      <c r="G3" s="480"/>
      <c r="H3" s="480"/>
      <c r="I3" s="235"/>
      <c r="J3" s="235"/>
    </row>
    <row r="4" spans="1:10" ht="16.2" customHeight="1">
      <c r="A4" s="101" t="s">
        <v>219</v>
      </c>
      <c r="C4" s="7"/>
      <c r="D4" s="26"/>
      <c r="E4" s="26"/>
      <c r="F4" s="98"/>
      <c r="G4" s="98"/>
      <c r="H4" s="26" t="s">
        <v>107</v>
      </c>
      <c r="I4" s="112"/>
    </row>
    <row r="5" spans="1:10">
      <c r="B5" s="174"/>
      <c r="C5" s="174"/>
      <c r="D5" s="175" t="s">
        <v>309</v>
      </c>
      <c r="E5" s="175" t="s">
        <v>153</v>
      </c>
      <c r="F5" s="175" t="s">
        <v>537</v>
      </c>
      <c r="G5" s="175" t="s">
        <v>577</v>
      </c>
      <c r="H5" s="175" t="s">
        <v>592</v>
      </c>
      <c r="I5" s="117"/>
    </row>
    <row r="6" spans="1:10" ht="17.399999999999999" customHeight="1">
      <c r="B6" s="176" t="s">
        <v>194</v>
      </c>
      <c r="C6" s="114" t="s">
        <v>149</v>
      </c>
      <c r="D6" s="70">
        <v>1210274</v>
      </c>
      <c r="E6" s="70">
        <v>1266171</v>
      </c>
      <c r="F6" s="274">
        <v>1392117</v>
      </c>
      <c r="G6" s="70">
        <v>1476712</v>
      </c>
      <c r="H6" s="70">
        <v>1518495</v>
      </c>
      <c r="I6" s="70"/>
      <c r="J6" s="284"/>
    </row>
    <row r="7" spans="1:10" ht="17.399999999999999" customHeight="1">
      <c r="B7" s="177" t="s">
        <v>49</v>
      </c>
      <c r="C7" s="115" t="s">
        <v>166</v>
      </c>
      <c r="D7" s="150">
        <v>99372</v>
      </c>
      <c r="E7" s="150">
        <v>108687</v>
      </c>
      <c r="F7" s="275">
        <v>114366</v>
      </c>
      <c r="G7" s="150">
        <v>119148</v>
      </c>
      <c r="H7" s="150">
        <v>121648</v>
      </c>
      <c r="I7" s="119"/>
    </row>
    <row r="8" spans="1:10" ht="17.399999999999999" customHeight="1">
      <c r="B8" s="178" t="s">
        <v>195</v>
      </c>
      <c r="C8" s="107" t="s">
        <v>242</v>
      </c>
      <c r="D8" s="165">
        <f>D7/D6</f>
        <v>8.2107027003802444E-2</v>
      </c>
      <c r="E8" s="165">
        <f>E7/E6</f>
        <v>8.5839116517437225E-2</v>
      </c>
      <c r="F8" s="276">
        <f>F7/F6</f>
        <v>8.2152577692823234E-2</v>
      </c>
      <c r="G8" s="165">
        <f>G7/G6</f>
        <v>8.0684656182112693E-2</v>
      </c>
      <c r="H8" s="165">
        <f>H7/H6</f>
        <v>8.0110899278561992E-2</v>
      </c>
      <c r="I8" s="147"/>
    </row>
    <row r="9" spans="1:10" ht="17.399999999999999" customHeight="1">
      <c r="B9" s="177" t="s">
        <v>50</v>
      </c>
      <c r="C9" s="115" t="s">
        <v>167</v>
      </c>
      <c r="D9" s="152">
        <v>4303</v>
      </c>
      <c r="E9" s="152">
        <v>12527</v>
      </c>
      <c r="F9" s="301">
        <v>16365</v>
      </c>
      <c r="G9" s="152">
        <v>19331</v>
      </c>
      <c r="H9" s="152">
        <v>18936</v>
      </c>
      <c r="I9" s="119"/>
    </row>
    <row r="10" spans="1:10" ht="17.399999999999999" customHeight="1">
      <c r="B10" s="178" t="s">
        <v>195</v>
      </c>
      <c r="C10" s="107" t="s">
        <v>242</v>
      </c>
      <c r="D10" s="137">
        <f>D9/D6</f>
        <v>3.5553932415304302E-3</v>
      </c>
      <c r="E10" s="137">
        <f>E9/E6</f>
        <v>9.8936083672742474E-3</v>
      </c>
      <c r="F10" s="272">
        <f>F9/F6</f>
        <v>1.1755477449093719E-2</v>
      </c>
      <c r="G10" s="137">
        <f>G9/G6</f>
        <v>1.3090568777121064E-2</v>
      </c>
      <c r="H10" s="137">
        <f>H9/H6</f>
        <v>1.2470241917161401E-2</v>
      </c>
      <c r="I10" s="148"/>
    </row>
    <row r="11" spans="1:10" ht="17.399999999999999" customHeight="1">
      <c r="B11" s="177" t="s">
        <v>51</v>
      </c>
      <c r="C11" s="115" t="s">
        <v>191</v>
      </c>
      <c r="D11" s="266">
        <v>10289</v>
      </c>
      <c r="E11" s="266">
        <v>18182</v>
      </c>
      <c r="F11" s="275">
        <v>19176</v>
      </c>
      <c r="G11" s="150">
        <v>21787</v>
      </c>
      <c r="H11" s="150">
        <v>20716</v>
      </c>
      <c r="I11" s="70"/>
    </row>
    <row r="12" spans="1:10" ht="17.399999999999999" customHeight="1">
      <c r="B12" s="178" t="s">
        <v>195</v>
      </c>
      <c r="C12" s="107" t="s">
        <v>242</v>
      </c>
      <c r="D12" s="137">
        <f>D11/D6</f>
        <v>8.5013806790858928E-3</v>
      </c>
      <c r="E12" s="137">
        <f>E11/E6</f>
        <v>1.4359829754432852E-2</v>
      </c>
      <c r="F12" s="272">
        <f>F11/F6</f>
        <v>1.3774704281321182E-2</v>
      </c>
      <c r="G12" s="137">
        <f>G11/G6</f>
        <v>1.4753723136264892E-2</v>
      </c>
      <c r="H12" s="137">
        <f>H11/H6</f>
        <v>1.3642455194123129E-2</v>
      </c>
      <c r="I12" s="148"/>
    </row>
    <row r="13" spans="1:10" ht="17.399999999999999" customHeight="1">
      <c r="B13" s="177" t="s">
        <v>52</v>
      </c>
      <c r="C13" s="115" t="s">
        <v>168</v>
      </c>
      <c r="D13" s="266">
        <v>4989</v>
      </c>
      <c r="E13" s="266">
        <v>13379</v>
      </c>
      <c r="F13" s="275">
        <v>13630</v>
      </c>
      <c r="G13" s="150">
        <v>20657</v>
      </c>
      <c r="H13" s="150">
        <v>19844</v>
      </c>
      <c r="I13" s="70"/>
    </row>
    <row r="14" spans="1:10" ht="17.399999999999999" customHeight="1">
      <c r="B14" s="178" t="s">
        <v>195</v>
      </c>
      <c r="C14" s="107" t="s">
        <v>242</v>
      </c>
      <c r="D14" s="168">
        <f>D13/D6</f>
        <v>4.1222070374146678E-3</v>
      </c>
      <c r="E14" s="168">
        <f>E13/E6</f>
        <v>1.0566503260618037E-2</v>
      </c>
      <c r="F14" s="273">
        <f>F13/F6</f>
        <v>9.7908437293704482E-3</v>
      </c>
      <c r="G14" s="168">
        <f>G13/G6</f>
        <v>1.3988509607831453E-2</v>
      </c>
      <c r="H14" s="168">
        <f>H13/H6</f>
        <v>1.3068202397768843E-2</v>
      </c>
      <c r="I14" s="148"/>
    </row>
    <row r="15" spans="1:10" ht="17.399999999999999" customHeight="1">
      <c r="B15" s="176" t="s">
        <v>169</v>
      </c>
      <c r="C15" s="114" t="s">
        <v>150</v>
      </c>
      <c r="D15" s="105">
        <v>213117</v>
      </c>
      <c r="E15" s="105">
        <v>224413</v>
      </c>
      <c r="F15" s="270">
        <v>228219</v>
      </c>
      <c r="G15" s="105">
        <v>234701</v>
      </c>
      <c r="H15" s="105">
        <v>245975</v>
      </c>
      <c r="I15" s="70"/>
    </row>
    <row r="16" spans="1:10" ht="17.399999999999999" customHeight="1">
      <c r="B16" s="179" t="s">
        <v>53</v>
      </c>
      <c r="C16" s="116" t="s">
        <v>151</v>
      </c>
      <c r="D16" s="105">
        <v>683181</v>
      </c>
      <c r="E16" s="105">
        <v>702376</v>
      </c>
      <c r="F16" s="270">
        <v>715288</v>
      </c>
      <c r="G16" s="105">
        <v>773427</v>
      </c>
      <c r="H16" s="105">
        <v>722805</v>
      </c>
      <c r="I16" s="70"/>
    </row>
    <row r="17" spans="1:9" ht="17.399999999999999" customHeight="1">
      <c r="B17" s="176" t="s">
        <v>223</v>
      </c>
      <c r="C17" s="114" t="s">
        <v>170</v>
      </c>
      <c r="D17" s="151">
        <v>0.34699999999999998</v>
      </c>
      <c r="E17" s="151">
        <v>0.34300000000000003</v>
      </c>
      <c r="F17" s="277">
        <v>0.33900000000000002</v>
      </c>
      <c r="G17" s="151">
        <v>0.32200000000000001</v>
      </c>
      <c r="H17" s="151">
        <v>0.35499999999999998</v>
      </c>
      <c r="I17" s="149"/>
    </row>
    <row r="19" spans="1:9" ht="16.2" customHeight="1">
      <c r="A19" s="101" t="s">
        <v>220</v>
      </c>
      <c r="B19" s="29"/>
      <c r="C19" s="29"/>
      <c r="D19" s="29"/>
      <c r="E19" s="29"/>
      <c r="F19" s="29"/>
      <c r="G19" s="29"/>
      <c r="H19" s="29"/>
      <c r="I19" s="95"/>
    </row>
    <row r="20" spans="1:9" ht="18.75" customHeight="1">
      <c r="A20" s="101"/>
      <c r="B20" s="111" t="s">
        <v>221</v>
      </c>
      <c r="C20" s="29"/>
      <c r="D20" s="29"/>
      <c r="E20" s="29"/>
      <c r="F20" s="98"/>
      <c r="G20" s="98"/>
      <c r="H20" s="98" t="s">
        <v>4</v>
      </c>
      <c r="I20" s="95"/>
    </row>
    <row r="21" spans="1:9">
      <c r="B21" s="174"/>
      <c r="C21" s="174"/>
      <c r="D21" s="175" t="s">
        <v>309</v>
      </c>
      <c r="E21" s="175" t="s">
        <v>153</v>
      </c>
      <c r="F21" s="175" t="s">
        <v>537</v>
      </c>
      <c r="G21" s="175" t="s">
        <v>577</v>
      </c>
      <c r="H21" s="175" t="s">
        <v>592</v>
      </c>
    </row>
    <row r="22" spans="1:9" ht="17.399999999999999" customHeight="1">
      <c r="B22" s="143" t="s">
        <v>197</v>
      </c>
      <c r="C22" s="103" t="s">
        <v>237</v>
      </c>
      <c r="D22" s="105">
        <v>1162256</v>
      </c>
      <c r="E22" s="105">
        <v>1216019</v>
      </c>
      <c r="F22" s="302">
        <v>1340318</v>
      </c>
      <c r="G22" s="105">
        <v>1424488</v>
      </c>
      <c r="H22" s="105">
        <v>1463520</v>
      </c>
      <c r="I22" s="180"/>
    </row>
    <row r="23" spans="1:9" ht="17.399999999999999" customHeight="1">
      <c r="B23" s="143" t="s">
        <v>139</v>
      </c>
      <c r="C23" s="103" t="s">
        <v>238</v>
      </c>
      <c r="D23" s="105">
        <v>91098</v>
      </c>
      <c r="E23" s="105">
        <v>91801</v>
      </c>
      <c r="F23" s="270">
        <v>92346</v>
      </c>
      <c r="G23" s="105">
        <v>93789</v>
      </c>
      <c r="H23" s="105">
        <v>95553</v>
      </c>
      <c r="I23" s="180"/>
    </row>
    <row r="24" spans="1:9" ht="17.399999999999999" customHeight="1">
      <c r="B24" s="143" t="s">
        <v>105</v>
      </c>
      <c r="C24" s="172" t="s">
        <v>232</v>
      </c>
      <c r="D24" s="105">
        <v>8090</v>
      </c>
      <c r="E24" s="105">
        <v>9093</v>
      </c>
      <c r="F24" s="270">
        <v>9944</v>
      </c>
      <c r="G24" s="105">
        <v>10593</v>
      </c>
      <c r="H24" s="105">
        <v>11459</v>
      </c>
      <c r="I24" s="180"/>
    </row>
    <row r="25" spans="1:9" ht="17.399999999999999" customHeight="1">
      <c r="B25" s="143" t="s">
        <v>137</v>
      </c>
      <c r="C25" s="103" t="s">
        <v>233</v>
      </c>
      <c r="D25" s="105">
        <v>235</v>
      </c>
      <c r="E25" s="105" t="s">
        <v>1</v>
      </c>
      <c r="F25" s="270" t="s">
        <v>1</v>
      </c>
      <c r="G25" s="105" t="s">
        <v>1</v>
      </c>
      <c r="H25" s="105" t="s">
        <v>1</v>
      </c>
      <c r="I25" s="180"/>
    </row>
    <row r="26" spans="1:9" ht="17.399999999999999" customHeight="1">
      <c r="B26" s="143" t="s">
        <v>138</v>
      </c>
      <c r="C26" s="103" t="s">
        <v>234</v>
      </c>
      <c r="D26" s="105">
        <v>790</v>
      </c>
      <c r="E26" s="105" t="s">
        <v>1</v>
      </c>
      <c r="F26" s="270" t="s">
        <v>1</v>
      </c>
      <c r="G26" s="105" t="s">
        <v>1</v>
      </c>
      <c r="H26" s="105" t="s">
        <v>1</v>
      </c>
      <c r="I26" s="180"/>
    </row>
    <row r="27" spans="1:9" ht="17.399999999999999" customHeight="1">
      <c r="B27" s="143" t="s">
        <v>160</v>
      </c>
      <c r="C27" s="103" t="s">
        <v>230</v>
      </c>
      <c r="D27" s="105" t="s">
        <v>1</v>
      </c>
      <c r="E27" s="181">
        <v>5717</v>
      </c>
      <c r="F27" s="278">
        <v>6635</v>
      </c>
      <c r="G27" s="181">
        <v>6147</v>
      </c>
      <c r="H27" s="181">
        <v>6850</v>
      </c>
      <c r="I27" s="180"/>
    </row>
    <row r="28" spans="1:9" ht="17.399999999999999" customHeight="1" thickBot="1">
      <c r="B28" s="144" t="s">
        <v>198</v>
      </c>
      <c r="C28" s="109" t="s">
        <v>106</v>
      </c>
      <c r="D28" s="441">
        <v>-52197</v>
      </c>
      <c r="E28" s="441">
        <v>-56460</v>
      </c>
      <c r="F28" s="442">
        <v>-57128</v>
      </c>
      <c r="G28" s="441">
        <v>-58307</v>
      </c>
      <c r="H28" s="441">
        <v>-58888</v>
      </c>
      <c r="I28" s="180"/>
    </row>
    <row r="29" spans="1:9" ht="17.399999999999999" customHeight="1" thickTop="1">
      <c r="B29" s="145" t="s">
        <v>192</v>
      </c>
      <c r="C29" s="142" t="s">
        <v>193</v>
      </c>
      <c r="D29" s="146">
        <v>1210274</v>
      </c>
      <c r="E29" s="146">
        <v>1266171</v>
      </c>
      <c r="F29" s="303">
        <v>1392117</v>
      </c>
      <c r="G29" s="146">
        <v>1476712</v>
      </c>
      <c r="H29" s="146">
        <v>1518495</v>
      </c>
      <c r="I29" s="180"/>
    </row>
    <row r="30" spans="1:9">
      <c r="B30" s="5"/>
      <c r="C30" s="33"/>
      <c r="D30" s="113"/>
      <c r="E30" s="113"/>
      <c r="F30" s="113"/>
      <c r="G30" s="113"/>
      <c r="H30" s="113"/>
    </row>
    <row r="31" spans="1:9" ht="18.75" customHeight="1">
      <c r="B31" s="101" t="s">
        <v>222</v>
      </c>
      <c r="C31" s="8"/>
      <c r="D31" s="98"/>
      <c r="E31" s="98"/>
      <c r="F31" s="98"/>
      <c r="G31" s="98"/>
      <c r="H31" s="98" t="s">
        <v>4</v>
      </c>
    </row>
    <row r="32" spans="1:9" ht="13.95" customHeight="1">
      <c r="B32" s="409"/>
      <c r="C32" s="409"/>
      <c r="D32" s="175" t="s">
        <v>309</v>
      </c>
      <c r="E32" s="175" t="s">
        <v>153</v>
      </c>
      <c r="F32" s="175" t="s">
        <v>537</v>
      </c>
      <c r="G32" s="175" t="s">
        <v>577</v>
      </c>
      <c r="H32" s="175" t="s">
        <v>592</v>
      </c>
    </row>
    <row r="33" spans="1:9" ht="17.399999999999999" customHeight="1">
      <c r="A33" s="79"/>
      <c r="B33" s="103" t="s">
        <v>209</v>
      </c>
      <c r="C33" s="103" t="s">
        <v>239</v>
      </c>
      <c r="D33" s="105">
        <v>3970</v>
      </c>
      <c r="E33" s="105">
        <v>9967</v>
      </c>
      <c r="F33" s="302">
        <v>13995</v>
      </c>
      <c r="G33" s="105">
        <v>19453</v>
      </c>
      <c r="H33" s="105">
        <v>19033</v>
      </c>
      <c r="I33" s="180"/>
    </row>
    <row r="34" spans="1:9" ht="17.399999999999999" customHeight="1">
      <c r="B34" s="103" t="s">
        <v>210</v>
      </c>
      <c r="C34" s="103" t="s">
        <v>240</v>
      </c>
      <c r="D34" s="105">
        <v>2688</v>
      </c>
      <c r="E34" s="105">
        <v>2963</v>
      </c>
      <c r="F34" s="270">
        <v>2431</v>
      </c>
      <c r="G34" s="105">
        <v>1546</v>
      </c>
      <c r="H34" s="105">
        <v>852</v>
      </c>
      <c r="I34" s="180"/>
    </row>
    <row r="35" spans="1:9" ht="16.95" customHeight="1">
      <c r="B35" s="153" t="s">
        <v>105</v>
      </c>
      <c r="C35" s="173" t="s">
        <v>231</v>
      </c>
      <c r="D35" s="105">
        <v>729</v>
      </c>
      <c r="E35" s="105">
        <v>884</v>
      </c>
      <c r="F35" s="270">
        <v>864</v>
      </c>
      <c r="G35" s="105">
        <v>755</v>
      </c>
      <c r="H35" s="105">
        <v>729</v>
      </c>
      <c r="I35" s="180"/>
    </row>
    <row r="36" spans="1:9" ht="17.399999999999999" customHeight="1">
      <c r="B36" s="153" t="s">
        <v>137</v>
      </c>
      <c r="C36" s="103" t="s">
        <v>233</v>
      </c>
      <c r="D36" s="444">
        <v>-140</v>
      </c>
      <c r="E36" s="105" t="s">
        <v>1</v>
      </c>
      <c r="F36" s="270" t="s">
        <v>1</v>
      </c>
      <c r="G36" s="105" t="s">
        <v>1</v>
      </c>
      <c r="H36" s="105" t="s">
        <v>1</v>
      </c>
      <c r="I36" s="180"/>
    </row>
    <row r="37" spans="1:9" ht="17.399999999999999" customHeight="1">
      <c r="B37" s="153" t="s">
        <v>138</v>
      </c>
      <c r="C37" s="103" t="s">
        <v>234</v>
      </c>
      <c r="D37" s="444">
        <v>-540</v>
      </c>
      <c r="E37" s="105" t="s">
        <v>1</v>
      </c>
      <c r="F37" s="270" t="s">
        <v>1</v>
      </c>
      <c r="G37" s="105" t="s">
        <v>1</v>
      </c>
      <c r="H37" s="105" t="s">
        <v>1</v>
      </c>
      <c r="I37" s="180"/>
    </row>
    <row r="38" spans="1:9" ht="17.399999999999999" customHeight="1">
      <c r="B38" s="153" t="s">
        <v>160</v>
      </c>
      <c r="C38" s="103" t="s">
        <v>229</v>
      </c>
      <c r="D38" s="105" t="s">
        <v>1</v>
      </c>
      <c r="E38" s="105">
        <v>395</v>
      </c>
      <c r="F38" s="270">
        <v>621</v>
      </c>
      <c r="G38" s="105">
        <v>448</v>
      </c>
      <c r="H38" s="105">
        <v>655</v>
      </c>
      <c r="I38" s="180"/>
    </row>
    <row r="39" spans="1:9" ht="17.399999999999999" customHeight="1" thickBot="1">
      <c r="B39" s="109" t="s">
        <v>211</v>
      </c>
      <c r="C39" s="109" t="s">
        <v>106</v>
      </c>
      <c r="D39" s="443">
        <v>-2403</v>
      </c>
      <c r="E39" s="443">
        <v>-1684</v>
      </c>
      <c r="F39" s="443">
        <v>-1547</v>
      </c>
      <c r="G39" s="443">
        <v>-2872</v>
      </c>
      <c r="H39" s="443">
        <v>-2334</v>
      </c>
      <c r="I39" s="180"/>
    </row>
    <row r="40" spans="1:9" ht="17.399999999999999" customHeight="1" thickTop="1">
      <c r="B40" s="154" t="s">
        <v>192</v>
      </c>
      <c r="C40" s="142" t="s">
        <v>193</v>
      </c>
      <c r="D40" s="146">
        <v>4303</v>
      </c>
      <c r="E40" s="146">
        <v>12527</v>
      </c>
      <c r="F40" s="303">
        <v>16365</v>
      </c>
      <c r="G40" s="146">
        <v>19331</v>
      </c>
      <c r="H40" s="146">
        <v>18936</v>
      </c>
      <c r="I40" s="180"/>
    </row>
    <row r="41" spans="1:9" ht="12.75" customHeight="1">
      <c r="B41" s="96"/>
      <c r="C41" s="122"/>
      <c r="D41" s="98"/>
      <c r="E41" s="98"/>
      <c r="F41" s="98"/>
      <c r="G41" s="98"/>
      <c r="H41" s="98"/>
    </row>
    <row r="42" spans="1:9" ht="16.2" customHeight="1">
      <c r="B42" s="101" t="s">
        <v>225</v>
      </c>
      <c r="C42" s="96"/>
      <c r="D42" s="98"/>
      <c r="E42" s="98"/>
      <c r="F42" s="98"/>
      <c r="G42" s="98"/>
      <c r="H42" s="98" t="s">
        <v>110</v>
      </c>
    </row>
    <row r="43" spans="1:9" ht="13.95" customHeight="1">
      <c r="B43" s="409"/>
      <c r="C43" s="409"/>
      <c r="D43" s="175" t="s">
        <v>309</v>
      </c>
      <c r="E43" s="175" t="s">
        <v>153</v>
      </c>
      <c r="F43" s="175" t="s">
        <v>537</v>
      </c>
      <c r="G43" s="175" t="s">
        <v>577</v>
      </c>
      <c r="H43" s="175" t="s">
        <v>592</v>
      </c>
    </row>
    <row r="44" spans="1:9" ht="17.399999999999999" customHeight="1">
      <c r="B44" s="103" t="s">
        <v>212</v>
      </c>
      <c r="C44" s="103" t="s">
        <v>241</v>
      </c>
      <c r="D44" s="105">
        <v>4934</v>
      </c>
      <c r="E44" s="105">
        <v>4800</v>
      </c>
      <c r="F44" s="270">
        <v>4656</v>
      </c>
      <c r="G44" s="105">
        <v>4530</v>
      </c>
      <c r="H44" s="105">
        <v>4450</v>
      </c>
    </row>
    <row r="45" spans="1:9" ht="17.399999999999999" customHeight="1">
      <c r="B45" s="103" t="s">
        <v>213</v>
      </c>
      <c r="C45" s="103" t="s">
        <v>240</v>
      </c>
      <c r="D45" s="105">
        <v>2398</v>
      </c>
      <c r="E45" s="105">
        <v>2468</v>
      </c>
      <c r="F45" s="270">
        <v>2563</v>
      </c>
      <c r="G45" s="105">
        <v>2546</v>
      </c>
      <c r="H45" s="105">
        <v>2648</v>
      </c>
    </row>
    <row r="46" spans="1:9" ht="17.399999999999999" customHeight="1">
      <c r="B46" s="153" t="s">
        <v>105</v>
      </c>
      <c r="C46" s="173" t="s">
        <v>231</v>
      </c>
      <c r="D46" s="155">
        <v>90</v>
      </c>
      <c r="E46" s="105">
        <v>98</v>
      </c>
      <c r="F46" s="270">
        <v>100</v>
      </c>
      <c r="G46" s="105">
        <v>101</v>
      </c>
      <c r="H46" s="105">
        <v>102</v>
      </c>
    </row>
    <row r="47" spans="1:9" ht="17.399999999999999" customHeight="1">
      <c r="B47" s="153" t="s">
        <v>137</v>
      </c>
      <c r="C47" s="103" t="s">
        <v>235</v>
      </c>
      <c r="D47" s="105">
        <v>20</v>
      </c>
      <c r="E47" s="140" t="s">
        <v>1</v>
      </c>
      <c r="F47" s="280" t="s">
        <v>1</v>
      </c>
      <c r="G47" s="140" t="s">
        <v>1</v>
      </c>
      <c r="H47" s="140" t="s">
        <v>1</v>
      </c>
    </row>
    <row r="48" spans="1:9" ht="17.399999999999999" customHeight="1">
      <c r="B48" s="153" t="s">
        <v>138</v>
      </c>
      <c r="C48" s="103" t="s">
        <v>234</v>
      </c>
      <c r="D48" s="105">
        <v>63</v>
      </c>
      <c r="E48" s="140" t="s">
        <v>1</v>
      </c>
      <c r="F48" s="280" t="s">
        <v>1</v>
      </c>
      <c r="G48" s="140" t="s">
        <v>1</v>
      </c>
      <c r="H48" s="140" t="s">
        <v>1</v>
      </c>
    </row>
    <row r="49" spans="2:8" ht="17.399999999999999" customHeight="1">
      <c r="B49" s="153" t="s">
        <v>160</v>
      </c>
      <c r="C49" s="103" t="s">
        <v>229</v>
      </c>
      <c r="D49" s="105" t="s">
        <v>1</v>
      </c>
      <c r="E49" s="155">
        <v>195</v>
      </c>
      <c r="F49" s="281">
        <v>188</v>
      </c>
      <c r="G49" s="155">
        <v>203</v>
      </c>
      <c r="H49" s="155">
        <v>216</v>
      </c>
    </row>
    <row r="50" spans="2:8" ht="17.399999999999999" customHeight="1" thickBot="1">
      <c r="B50" s="109" t="s">
        <v>42</v>
      </c>
      <c r="C50" s="109" t="s">
        <v>539</v>
      </c>
      <c r="D50" s="156">
        <v>227</v>
      </c>
      <c r="E50" s="156">
        <v>224</v>
      </c>
      <c r="F50" s="282">
        <v>192</v>
      </c>
      <c r="G50" s="156">
        <v>192</v>
      </c>
      <c r="H50" s="156">
        <v>193</v>
      </c>
    </row>
    <row r="51" spans="2:8" ht="17.399999999999999" customHeight="1" thickTop="1">
      <c r="B51" s="154" t="s">
        <v>192</v>
      </c>
      <c r="C51" s="142" t="s">
        <v>193</v>
      </c>
      <c r="D51" s="146">
        <v>7732</v>
      </c>
      <c r="E51" s="146">
        <v>7785</v>
      </c>
      <c r="F51" s="279">
        <v>7699</v>
      </c>
      <c r="G51" s="146">
        <f>SUM(G44:G50)</f>
        <v>7572</v>
      </c>
      <c r="H51" s="146">
        <f>SUM(H44:H50)</f>
        <v>7609</v>
      </c>
    </row>
    <row r="53" spans="2:8">
      <c r="B53" s="101"/>
    </row>
  </sheetData>
  <mergeCells count="2">
    <mergeCell ref="A2:H2"/>
    <mergeCell ref="A3:H3"/>
  </mergeCells>
  <phoneticPr fontId="2"/>
  <printOptions horizontalCentered="1"/>
  <pageMargins left="0" right="0" top="0.39370078740157483" bottom="0" header="0.31496062992125984" footer="0.51181102362204722"/>
  <pageSetup paperSize="9" scale="98" fitToWidth="0"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66"/>
  <sheetViews>
    <sheetView showGridLines="0" topLeftCell="A40" zoomScaleNormal="100" zoomScaleSheetLayoutView="55" workbookViewId="0">
      <selection activeCell="M31" sqref="M31"/>
    </sheetView>
  </sheetViews>
  <sheetFormatPr defaultColWidth="9" defaultRowHeight="13.8"/>
  <cols>
    <col min="1" max="1" width="2.77734375" style="6" customWidth="1"/>
    <col min="2" max="2" width="2" style="6" customWidth="1"/>
    <col min="3" max="3" width="12.33203125" style="6" customWidth="1"/>
    <col min="4" max="4" width="32.109375" style="6" customWidth="1"/>
    <col min="5" max="9" width="9.21875" style="6" customWidth="1"/>
    <col min="10" max="10" width="1.109375" style="82" customWidth="1"/>
    <col min="11" max="16384" width="9" style="6"/>
  </cols>
  <sheetData>
    <row r="1" spans="1:18" s="39" customFormat="1">
      <c r="A1" s="34" t="s">
        <v>545</v>
      </c>
      <c r="B1" s="34"/>
      <c r="C1" s="37"/>
      <c r="D1" s="37"/>
      <c r="E1" s="37"/>
      <c r="F1" s="37"/>
      <c r="G1" s="37"/>
      <c r="H1" s="37"/>
      <c r="I1" s="37"/>
      <c r="J1" s="37"/>
      <c r="K1" s="38"/>
      <c r="L1" s="38"/>
      <c r="M1" s="38"/>
      <c r="N1" s="38"/>
      <c r="O1" s="38"/>
      <c r="P1" s="38"/>
      <c r="Q1" s="38"/>
      <c r="R1" s="38"/>
    </row>
    <row r="2" spans="1:18" s="74" customFormat="1" ht="26.4" customHeight="1">
      <c r="A2" s="479" t="s">
        <v>578</v>
      </c>
      <c r="B2" s="479"/>
      <c r="C2" s="479"/>
      <c r="D2" s="479"/>
      <c r="E2" s="479"/>
      <c r="F2" s="479"/>
      <c r="G2" s="479"/>
      <c r="H2" s="479"/>
      <c r="I2" s="479"/>
      <c r="J2" s="235"/>
    </row>
    <row r="3" spans="1:18" s="74" customFormat="1" ht="22.2" customHeight="1">
      <c r="A3" s="480" t="s">
        <v>584</v>
      </c>
      <c r="B3" s="480"/>
      <c r="C3" s="480"/>
      <c r="D3" s="480"/>
      <c r="E3" s="480"/>
      <c r="F3" s="480"/>
      <c r="G3" s="480"/>
      <c r="H3" s="480"/>
      <c r="I3" s="480"/>
      <c r="J3" s="235"/>
    </row>
    <row r="4" spans="1:18">
      <c r="A4" s="101" t="s">
        <v>226</v>
      </c>
      <c r="C4" s="7"/>
      <c r="D4" s="7"/>
      <c r="E4" s="26"/>
      <c r="F4" s="26"/>
      <c r="G4" s="98"/>
      <c r="H4" s="98"/>
      <c r="I4" s="98" t="s">
        <v>104</v>
      </c>
      <c r="J4" s="31"/>
      <c r="K4" s="10"/>
      <c r="L4" s="10"/>
      <c r="M4" s="10"/>
    </row>
    <row r="5" spans="1:18" ht="13.35" customHeight="1">
      <c r="B5" s="174" t="s">
        <v>6</v>
      </c>
      <c r="C5" s="174"/>
      <c r="D5" s="174"/>
      <c r="E5" s="175" t="s">
        <v>540</v>
      </c>
      <c r="F5" s="175" t="s">
        <v>541</v>
      </c>
      <c r="G5" s="175" t="s">
        <v>537</v>
      </c>
      <c r="H5" s="175" t="s">
        <v>577</v>
      </c>
      <c r="I5" s="175" t="s">
        <v>592</v>
      </c>
      <c r="J5" s="117"/>
      <c r="K5" s="10"/>
      <c r="L5" s="10"/>
      <c r="M5" s="10"/>
    </row>
    <row r="6" spans="1:18" s="10" customFormat="1" ht="13.35" customHeight="1">
      <c r="B6" s="106" t="s">
        <v>7</v>
      </c>
      <c r="C6" s="132"/>
      <c r="D6" s="133" t="s">
        <v>146</v>
      </c>
      <c r="E6" s="134"/>
      <c r="F6" s="134"/>
      <c r="G6" s="134"/>
      <c r="H6" s="134"/>
      <c r="I6" s="134"/>
      <c r="J6" s="141"/>
    </row>
    <row r="7" spans="1:18" ht="13.35" customHeight="1">
      <c r="B7" s="85"/>
      <c r="C7" s="85" t="s">
        <v>8</v>
      </c>
      <c r="D7" s="85" t="s">
        <v>3</v>
      </c>
      <c r="E7" s="99">
        <v>372816</v>
      </c>
      <c r="F7" s="99">
        <v>394278</v>
      </c>
      <c r="G7" s="308">
        <v>453209.27300278319</v>
      </c>
      <c r="H7" s="99">
        <v>532129.65581829147</v>
      </c>
      <c r="I7" s="99">
        <v>552450.82457090321</v>
      </c>
      <c r="J7" s="159"/>
      <c r="K7" s="10"/>
      <c r="L7" s="10"/>
      <c r="M7" s="10"/>
    </row>
    <row r="8" spans="1:18" ht="13.35" customHeight="1">
      <c r="B8" s="110"/>
      <c r="C8" s="110" t="s">
        <v>9</v>
      </c>
      <c r="D8" s="110" t="s">
        <v>10</v>
      </c>
      <c r="E8" s="78">
        <v>0.32079999999999997</v>
      </c>
      <c r="F8" s="78">
        <v>0.32419999999999999</v>
      </c>
      <c r="G8" s="309">
        <f>G7/G21</f>
        <v>0.33813563124779583</v>
      </c>
      <c r="H8" s="271">
        <f>H7/H21</f>
        <v>0.37355853880011025</v>
      </c>
      <c r="I8" s="271">
        <f>I7/I21</f>
        <v>0.37748088483307607</v>
      </c>
      <c r="J8" s="160"/>
      <c r="K8" s="10"/>
      <c r="L8" s="10"/>
      <c r="M8" s="10"/>
    </row>
    <row r="9" spans="1:18" ht="13.35" customHeight="1">
      <c r="B9" s="48" t="s">
        <v>11</v>
      </c>
      <c r="C9" s="48"/>
      <c r="D9" s="131" t="s">
        <v>147</v>
      </c>
      <c r="E9" s="106"/>
      <c r="F9" s="106"/>
      <c r="G9" s="310"/>
      <c r="H9" s="48"/>
      <c r="I9" s="48"/>
      <c r="J9" s="161"/>
      <c r="K9" s="10"/>
      <c r="L9" s="10"/>
      <c r="M9" s="10"/>
    </row>
    <row r="10" spans="1:18" ht="13.35" customHeight="1">
      <c r="B10" s="49"/>
      <c r="C10" s="49" t="s">
        <v>8</v>
      </c>
      <c r="D10" s="49" t="s">
        <v>12</v>
      </c>
      <c r="E10" s="99">
        <v>55818</v>
      </c>
      <c r="F10" s="99">
        <v>58550</v>
      </c>
      <c r="G10" s="308">
        <v>74400.925911210856</v>
      </c>
      <c r="H10" s="99">
        <v>77039.536401626421</v>
      </c>
      <c r="I10" s="99">
        <v>74489.239076932194</v>
      </c>
      <c r="J10" s="159"/>
      <c r="K10" s="10"/>
      <c r="L10" s="10"/>
      <c r="M10" s="10"/>
    </row>
    <row r="11" spans="1:18" ht="13.35" customHeight="1">
      <c r="B11" s="64"/>
      <c r="C11" s="64" t="s">
        <v>9</v>
      </c>
      <c r="D11" s="64" t="s">
        <v>35</v>
      </c>
      <c r="E11" s="271">
        <v>4.8000000000000001E-2</v>
      </c>
      <c r="F11" s="271">
        <v>4.8099999999999997E-2</v>
      </c>
      <c r="G11" s="311">
        <f>G10/G21</f>
        <v>5.5509905791917183E-2</v>
      </c>
      <c r="H11" s="78">
        <f>H10/H21</f>
        <v>5.4082264225199808E-2</v>
      </c>
      <c r="I11" s="78">
        <f>I10/I21</f>
        <v>5.0897315429192791E-2</v>
      </c>
      <c r="J11" s="160"/>
      <c r="K11" s="10"/>
      <c r="L11" s="10"/>
      <c r="M11" s="10"/>
    </row>
    <row r="12" spans="1:18" ht="13.35" customHeight="1">
      <c r="B12" s="106" t="s">
        <v>13</v>
      </c>
      <c r="C12" s="106"/>
      <c r="D12" s="133" t="s">
        <v>79</v>
      </c>
      <c r="E12" s="99"/>
      <c r="F12" s="99"/>
      <c r="G12" s="312"/>
      <c r="H12" s="130"/>
      <c r="I12" s="130"/>
      <c r="J12" s="159"/>
      <c r="K12" s="10"/>
      <c r="L12" s="10"/>
      <c r="M12" s="10"/>
    </row>
    <row r="13" spans="1:18" ht="13.35" customHeight="1">
      <c r="B13" s="85"/>
      <c r="C13" s="85" t="s">
        <v>8</v>
      </c>
      <c r="D13" s="85" t="s">
        <v>12</v>
      </c>
      <c r="E13" s="99">
        <v>130475</v>
      </c>
      <c r="F13" s="99">
        <v>131159</v>
      </c>
      <c r="G13" s="308">
        <v>136901.57861358795</v>
      </c>
      <c r="H13" s="99">
        <v>147874.32565016768</v>
      </c>
      <c r="I13" s="99">
        <v>155747.68639549907</v>
      </c>
      <c r="J13" s="159"/>
      <c r="K13" s="10"/>
      <c r="L13" s="10"/>
      <c r="M13" s="10"/>
    </row>
    <row r="14" spans="1:18" ht="13.35" customHeight="1">
      <c r="B14" s="110"/>
      <c r="C14" s="110" t="s">
        <v>9</v>
      </c>
      <c r="D14" s="110" t="s">
        <v>10</v>
      </c>
      <c r="E14" s="78">
        <v>0.1123</v>
      </c>
      <c r="F14" s="78">
        <v>0.1079</v>
      </c>
      <c r="G14" s="313">
        <f>G13/G21</f>
        <v>0.10214111771504072</v>
      </c>
      <c r="H14" s="264">
        <f>H13/H21</f>
        <v>0.1038087549001239</v>
      </c>
      <c r="I14" s="264">
        <f>I13/I21</f>
        <v>0.10641992346910131</v>
      </c>
      <c r="J14" s="160"/>
      <c r="K14" s="10"/>
      <c r="L14" s="10"/>
      <c r="M14" s="10"/>
    </row>
    <row r="15" spans="1:18" ht="13.35" customHeight="1">
      <c r="B15" s="48" t="s">
        <v>14</v>
      </c>
      <c r="C15" s="48"/>
      <c r="D15" s="131" t="s">
        <v>148</v>
      </c>
      <c r="E15" s="130"/>
      <c r="F15" s="130"/>
      <c r="G15" s="312"/>
      <c r="H15" s="130"/>
      <c r="I15" s="130"/>
      <c r="J15" s="159"/>
      <c r="K15" s="10"/>
      <c r="L15" s="10"/>
      <c r="M15" s="10"/>
    </row>
    <row r="16" spans="1:18" ht="13.35" customHeight="1">
      <c r="B16" s="49"/>
      <c r="C16" s="49" t="s">
        <v>8</v>
      </c>
      <c r="D16" s="49" t="s">
        <v>12</v>
      </c>
      <c r="E16" s="99">
        <v>488040</v>
      </c>
      <c r="F16" s="99">
        <v>501759</v>
      </c>
      <c r="G16" s="308">
        <v>541808.78607281344</v>
      </c>
      <c r="H16" s="99">
        <v>583994.27649134106</v>
      </c>
      <c r="I16" s="99">
        <v>591512.06426689925</v>
      </c>
      <c r="J16" s="159"/>
      <c r="K16" s="10"/>
      <c r="L16" s="10"/>
      <c r="M16" s="10"/>
    </row>
    <row r="17" spans="1:13" ht="13.35" customHeight="1">
      <c r="B17" s="64"/>
      <c r="C17" s="64" t="s">
        <v>9</v>
      </c>
      <c r="D17" s="64" t="s">
        <v>35</v>
      </c>
      <c r="E17" s="271">
        <v>0.4199</v>
      </c>
      <c r="F17" s="271">
        <v>0.41260000000000002</v>
      </c>
      <c r="G17" s="309">
        <f>G16/G21</f>
        <v>0.40423898363881811</v>
      </c>
      <c r="H17" s="271">
        <f>H16/H21</f>
        <v>0.40996784563389871</v>
      </c>
      <c r="I17" s="271">
        <f>I16/I21</f>
        <v>0.40417081028404089</v>
      </c>
      <c r="J17" s="160"/>
      <c r="K17" s="10"/>
      <c r="L17" s="10"/>
      <c r="M17" s="10"/>
    </row>
    <row r="18" spans="1:13" ht="13.35" customHeight="1">
      <c r="A18" s="10"/>
      <c r="B18" s="106" t="s">
        <v>15</v>
      </c>
      <c r="C18" s="106"/>
      <c r="D18" s="133" t="s">
        <v>16</v>
      </c>
      <c r="E18" s="99"/>
      <c r="F18" s="99"/>
      <c r="G18" s="312"/>
      <c r="H18" s="130"/>
      <c r="I18" s="130"/>
      <c r="J18" s="159"/>
      <c r="K18" s="10"/>
      <c r="L18" s="10"/>
      <c r="M18" s="10"/>
    </row>
    <row r="19" spans="1:13" ht="13.35" customHeight="1">
      <c r="A19" s="10"/>
      <c r="B19" s="85"/>
      <c r="C19" s="85" t="s">
        <v>8</v>
      </c>
      <c r="D19" s="85" t="s">
        <v>12</v>
      </c>
      <c r="E19" s="99">
        <v>115107</v>
      </c>
      <c r="F19" s="99">
        <v>130273</v>
      </c>
      <c r="G19" s="308">
        <v>133997.43639960448</v>
      </c>
      <c r="H19" s="99">
        <v>83450.205638573447</v>
      </c>
      <c r="I19" s="99">
        <v>89320.185689765785</v>
      </c>
      <c r="J19" s="159"/>
      <c r="K19" s="7"/>
      <c r="L19" s="10"/>
      <c r="M19" s="10"/>
    </row>
    <row r="20" spans="1:13" ht="13.35" customHeight="1">
      <c r="B20" s="110"/>
      <c r="C20" s="110" t="s">
        <v>9</v>
      </c>
      <c r="D20" s="110" t="s">
        <v>10</v>
      </c>
      <c r="E20" s="78">
        <v>9.9000000000000005E-2</v>
      </c>
      <c r="F20" s="78">
        <v>0.1071</v>
      </c>
      <c r="G20" s="313">
        <f>G19/G21</f>
        <v>9.9974361606428086E-2</v>
      </c>
      <c r="H20" s="264">
        <f>H19/H21</f>
        <v>5.858259644066742E-2</v>
      </c>
      <c r="I20" s="264">
        <f>I19/I21</f>
        <v>6.1031065984589093E-2</v>
      </c>
      <c r="J20" s="160"/>
      <c r="K20" s="7"/>
      <c r="L20" s="10"/>
      <c r="M20" s="10"/>
    </row>
    <row r="21" spans="1:13" ht="13.35" customHeight="1">
      <c r="B21" s="104" t="s">
        <v>17</v>
      </c>
      <c r="C21" s="104"/>
      <c r="D21" s="135" t="s">
        <v>18</v>
      </c>
      <c r="E21" s="296">
        <v>1162256</v>
      </c>
      <c r="F21" s="296">
        <v>1216019</v>
      </c>
      <c r="G21" s="314">
        <v>1340318</v>
      </c>
      <c r="H21" s="296">
        <f>H7+H10+H13+H16+H19</f>
        <v>1424488</v>
      </c>
      <c r="I21" s="296">
        <f>I7+I10+I13+I16+I19</f>
        <v>1463519.9999999993</v>
      </c>
      <c r="J21" s="162"/>
      <c r="K21" s="10"/>
      <c r="L21" s="10"/>
    </row>
    <row r="22" spans="1:13" ht="7.2" customHeight="1">
      <c r="K22" s="10"/>
      <c r="L22" s="10"/>
      <c r="M22" s="10"/>
    </row>
    <row r="23" spans="1:13" ht="13.35" customHeight="1">
      <c r="A23" s="101" t="s">
        <v>538</v>
      </c>
      <c r="C23" s="97"/>
      <c r="D23" s="97"/>
      <c r="E23" s="98"/>
      <c r="F23" s="98"/>
      <c r="G23" s="300"/>
      <c r="H23" s="98"/>
      <c r="I23" s="98"/>
      <c r="J23" s="98" t="s">
        <v>526</v>
      </c>
      <c r="K23" s="10"/>
      <c r="L23" s="10"/>
      <c r="M23" s="10"/>
    </row>
    <row r="24" spans="1:13" ht="13.35" customHeight="1">
      <c r="B24" s="412" t="s">
        <v>512</v>
      </c>
      <c r="C24" s="412"/>
      <c r="D24" s="412"/>
      <c r="E24" s="413" t="s">
        <v>309</v>
      </c>
      <c r="F24" s="413" t="s">
        <v>153</v>
      </c>
      <c r="G24" s="413" t="s">
        <v>537</v>
      </c>
      <c r="H24" s="413" t="s">
        <v>577</v>
      </c>
      <c r="I24" s="175" t="s">
        <v>592</v>
      </c>
      <c r="J24" s="117"/>
      <c r="K24" s="10"/>
      <c r="L24" s="10"/>
      <c r="M24" s="10"/>
    </row>
    <row r="25" spans="1:13" ht="13.35" customHeight="1">
      <c r="B25" s="48" t="s">
        <v>513</v>
      </c>
      <c r="C25" s="48"/>
      <c r="D25" s="131" t="s">
        <v>527</v>
      </c>
      <c r="E25" s="410"/>
      <c r="F25" s="410"/>
      <c r="G25" s="411"/>
      <c r="H25" s="411"/>
      <c r="I25" s="411"/>
      <c r="J25" s="117"/>
      <c r="K25" s="10"/>
      <c r="L25" s="10"/>
      <c r="M25" s="10"/>
    </row>
    <row r="26" spans="1:13" ht="13.35" customHeight="1">
      <c r="B26" s="85"/>
      <c r="C26" s="85" t="s">
        <v>8</v>
      </c>
      <c r="D26" s="85" t="s">
        <v>514</v>
      </c>
      <c r="E26" s="99">
        <v>18616.911</v>
      </c>
      <c r="F26" s="99">
        <v>18856.324348000002</v>
      </c>
      <c r="G26" s="99">
        <v>18702.518279</v>
      </c>
      <c r="H26" s="99">
        <v>20660.008000000002</v>
      </c>
      <c r="I26" s="99">
        <v>23294</v>
      </c>
      <c r="J26" s="263"/>
      <c r="K26" s="10"/>
      <c r="L26" s="10"/>
      <c r="M26" s="10"/>
    </row>
    <row r="27" spans="1:13" ht="13.35" customHeight="1">
      <c r="B27" s="85"/>
      <c r="C27" s="85" t="s">
        <v>9</v>
      </c>
      <c r="D27" s="85" t="s">
        <v>528</v>
      </c>
      <c r="E27" s="261">
        <f t="shared" ref="E27:F27" si="0">E26/E52</f>
        <v>1.6017909135336794E-2</v>
      </c>
      <c r="F27" s="261">
        <f t="shared" si="0"/>
        <v>1.5506603390243082E-2</v>
      </c>
      <c r="G27" s="261">
        <f t="shared" ref="G27:I27" si="1">G26/G52</f>
        <v>1.3953791771057315E-2</v>
      </c>
      <c r="H27" s="261">
        <f t="shared" ref="H27" si="2">H26/H52</f>
        <v>1.4503462296628685E-2</v>
      </c>
      <c r="I27" s="261">
        <f t="shared" si="1"/>
        <v>1.5916420684377392E-2</v>
      </c>
      <c r="J27" s="264"/>
    </row>
    <row r="28" spans="1:13" ht="13.35" customHeight="1">
      <c r="B28" s="85" t="s">
        <v>515</v>
      </c>
      <c r="C28" s="85"/>
      <c r="D28" s="260" t="s">
        <v>529</v>
      </c>
      <c r="E28" s="99"/>
      <c r="F28" s="99"/>
      <c r="G28" s="99"/>
      <c r="H28" s="99"/>
      <c r="I28" s="99"/>
      <c r="J28" s="263"/>
    </row>
    <row r="29" spans="1:13" ht="13.35" customHeight="1">
      <c r="B29" s="85"/>
      <c r="C29" s="85" t="s">
        <v>8</v>
      </c>
      <c r="D29" s="85" t="s">
        <v>524</v>
      </c>
      <c r="E29" s="99">
        <v>117968.872</v>
      </c>
      <c r="F29" s="99">
        <v>117793.966737</v>
      </c>
      <c r="G29" s="99">
        <v>131608.44888799998</v>
      </c>
      <c r="H29" s="99">
        <v>136376.853</v>
      </c>
      <c r="I29" s="99">
        <v>131379</v>
      </c>
      <c r="J29" s="263"/>
    </row>
    <row r="30" spans="1:13" ht="13.35" customHeight="1">
      <c r="A30" s="79"/>
      <c r="B30" s="85"/>
      <c r="C30" s="85" t="s">
        <v>9</v>
      </c>
      <c r="D30" s="85" t="s">
        <v>35</v>
      </c>
      <c r="E30" s="261">
        <f t="shared" ref="E30:F30" si="3">E29/E52</f>
        <v>0.10149990363568784</v>
      </c>
      <c r="F30" s="261">
        <f t="shared" si="3"/>
        <v>9.6868524864331881E-2</v>
      </c>
      <c r="G30" s="261">
        <f t="shared" ref="G30" si="4">G29/G52</f>
        <v>9.8191958093527043E-2</v>
      </c>
      <c r="H30" s="261">
        <f t="shared" ref="H30" si="5">H29/H52</f>
        <v>9.5737453035757411E-2</v>
      </c>
      <c r="I30" s="261">
        <f>I29/I52</f>
        <v>8.9769186618563465E-2</v>
      </c>
      <c r="J30" s="264"/>
    </row>
    <row r="31" spans="1:13" ht="13.35" customHeight="1">
      <c r="B31" s="85" t="s">
        <v>530</v>
      </c>
      <c r="C31" s="85"/>
      <c r="D31" s="260" t="s">
        <v>516</v>
      </c>
      <c r="E31" s="99"/>
      <c r="F31" s="99"/>
      <c r="G31" s="99"/>
      <c r="H31" s="99"/>
      <c r="I31" s="99"/>
      <c r="J31" s="263"/>
    </row>
    <row r="32" spans="1:13" ht="13.35" customHeight="1">
      <c r="B32" s="85"/>
      <c r="C32" s="85" t="s">
        <v>8</v>
      </c>
      <c r="D32" s="85" t="s">
        <v>514</v>
      </c>
      <c r="E32" s="99">
        <v>115062.58261375768</v>
      </c>
      <c r="F32" s="99">
        <v>118507.12584485298</v>
      </c>
      <c r="G32" s="99">
        <v>128472.72780828217</v>
      </c>
      <c r="H32" s="99">
        <v>135162.16384242487</v>
      </c>
      <c r="I32" s="99">
        <v>137431</v>
      </c>
      <c r="J32" s="263"/>
    </row>
    <row r="33" spans="2:10" ht="13.35" customHeight="1">
      <c r="B33" s="85"/>
      <c r="C33" s="85" t="s">
        <v>9</v>
      </c>
      <c r="D33" s="85" t="s">
        <v>35</v>
      </c>
      <c r="E33" s="261">
        <f t="shared" ref="E33:F33" si="6">E32/E52</f>
        <v>9.8999344906593456E-2</v>
      </c>
      <c r="F33" s="261">
        <f t="shared" si="6"/>
        <v>9.7454995230216779E-2</v>
      </c>
      <c r="G33" s="261">
        <f t="shared" ref="G33:I33" si="7">G32/G52</f>
        <v>9.5852422938647527E-2</v>
      </c>
      <c r="H33" s="261">
        <f t="shared" ref="H33" si="8">H32/H52</f>
        <v>9.4884733211108033E-2</v>
      </c>
      <c r="I33" s="261">
        <f t="shared" si="7"/>
        <v>9.3904422214933864E-2</v>
      </c>
      <c r="J33" s="264"/>
    </row>
    <row r="34" spans="2:10" ht="13.35" customHeight="1">
      <c r="B34" s="85" t="s">
        <v>517</v>
      </c>
      <c r="C34" s="85"/>
      <c r="D34" s="260" t="s">
        <v>531</v>
      </c>
      <c r="E34" s="99"/>
      <c r="F34" s="99"/>
      <c r="G34" s="99"/>
      <c r="H34" s="99"/>
      <c r="I34" s="99"/>
      <c r="J34" s="263"/>
    </row>
    <row r="35" spans="2:10" ht="13.35" customHeight="1">
      <c r="B35" s="85"/>
      <c r="C35" s="85" t="s">
        <v>8</v>
      </c>
      <c r="D35" s="85" t="s">
        <v>514</v>
      </c>
      <c r="E35" s="99">
        <v>425761.72207299992</v>
      </c>
      <c r="F35" s="99">
        <v>458715.13118000003</v>
      </c>
      <c r="G35" s="99">
        <v>499000.53288399999</v>
      </c>
      <c r="H35" s="99">
        <v>528520.53500000003</v>
      </c>
      <c r="I35" s="99">
        <v>537501</v>
      </c>
      <c r="J35" s="263"/>
    </row>
    <row r="36" spans="2:10" ht="13.35" customHeight="1">
      <c r="B36" s="85"/>
      <c r="C36" s="85" t="s">
        <v>9</v>
      </c>
      <c r="D36" s="85" t="s">
        <v>35</v>
      </c>
      <c r="E36" s="261">
        <f t="shared" ref="E36:F36" si="9">E35/E52</f>
        <v>0.36632353119536482</v>
      </c>
      <c r="F36" s="261">
        <f t="shared" si="9"/>
        <v>0.37722694397044787</v>
      </c>
      <c r="G36" s="261">
        <f t="shared" ref="G36:I36" si="10">G35/G52</f>
        <v>0.3723001055600238</v>
      </c>
      <c r="H36" s="261">
        <f t="shared" ref="H36" si="11">H35/H52</f>
        <v>0.37102491210877175</v>
      </c>
      <c r="I36" s="261">
        <f t="shared" si="10"/>
        <v>0.36726590685470645</v>
      </c>
      <c r="J36" s="264"/>
    </row>
    <row r="37" spans="2:10" ht="13.35" customHeight="1">
      <c r="B37" s="85" t="s">
        <v>518</v>
      </c>
      <c r="C37" s="85"/>
      <c r="D37" s="260" t="s">
        <v>532</v>
      </c>
      <c r="E37" s="99"/>
      <c r="F37" s="99"/>
      <c r="G37" s="99"/>
      <c r="H37" s="99"/>
      <c r="I37" s="99"/>
      <c r="J37" s="263"/>
    </row>
    <row r="38" spans="2:10" ht="13.35" customHeight="1">
      <c r="B38" s="85"/>
      <c r="C38" s="85" t="s">
        <v>8</v>
      </c>
      <c r="D38" s="85" t="s">
        <v>533</v>
      </c>
      <c r="E38" s="99">
        <v>104623.32431324234</v>
      </c>
      <c r="F38" s="99">
        <v>108688.13956614703</v>
      </c>
      <c r="G38" s="99">
        <v>122250.21380271782</v>
      </c>
      <c r="H38" s="99">
        <v>134602.41115757512</v>
      </c>
      <c r="I38" s="99">
        <v>151735</v>
      </c>
      <c r="J38" s="263"/>
    </row>
    <row r="39" spans="2:10" ht="13.35" customHeight="1">
      <c r="B39" s="85"/>
      <c r="C39" s="85" t="s">
        <v>9</v>
      </c>
      <c r="D39" s="85" t="s">
        <v>35</v>
      </c>
      <c r="E39" s="261">
        <f t="shared" ref="E39:F39" si="12">E38/E52</f>
        <v>9.0017452534761996E-2</v>
      </c>
      <c r="F39" s="261">
        <f t="shared" si="12"/>
        <v>8.9380297155017344E-2</v>
      </c>
      <c r="G39" s="261">
        <f t="shared" ref="G39:I39" si="13">G38/G52</f>
        <v>9.1209857513454132E-2</v>
      </c>
      <c r="H39" s="261">
        <f t="shared" ref="H39" si="14">H38/H52</f>
        <v>9.4491783123181877E-2</v>
      </c>
      <c r="I39" s="261">
        <f t="shared" si="13"/>
        <v>0.1036781185088007</v>
      </c>
      <c r="J39" s="264"/>
    </row>
    <row r="40" spans="2:10" ht="13.35" customHeight="1">
      <c r="B40" s="85" t="s">
        <v>519</v>
      </c>
      <c r="C40" s="85"/>
      <c r="D40" s="260" t="s">
        <v>525</v>
      </c>
      <c r="E40" s="85"/>
      <c r="F40" s="85"/>
      <c r="G40" s="85"/>
      <c r="H40" s="85"/>
      <c r="I40" s="85"/>
      <c r="J40" s="97"/>
    </row>
    <row r="41" spans="2:10" ht="13.35" customHeight="1">
      <c r="B41" s="85"/>
      <c r="C41" s="85" t="s">
        <v>8</v>
      </c>
      <c r="D41" s="85" t="s">
        <v>524</v>
      </c>
      <c r="E41" s="163">
        <v>103124.58799999999</v>
      </c>
      <c r="F41" s="163">
        <v>109205.312324</v>
      </c>
      <c r="G41" s="163">
        <v>124681.558338</v>
      </c>
      <c r="H41" s="163">
        <v>134297.02900000001</v>
      </c>
      <c r="I41" s="163">
        <v>142669</v>
      </c>
      <c r="J41" s="118"/>
    </row>
    <row r="42" spans="2:10" ht="13.35" customHeight="1">
      <c r="B42" s="85"/>
      <c r="C42" s="85" t="s">
        <v>9</v>
      </c>
      <c r="D42" s="85" t="s">
        <v>35</v>
      </c>
      <c r="E42" s="261">
        <f t="shared" ref="E42:F42" si="15">E41/E52</f>
        <v>8.8727946338844441E-2</v>
      </c>
      <c r="F42" s="261">
        <f t="shared" si="15"/>
        <v>8.9805597053993394E-2</v>
      </c>
      <c r="G42" s="261">
        <f t="shared" ref="G42:I42" si="16">G41/G52</f>
        <v>9.3023863245886421E-2</v>
      </c>
      <c r="H42" s="261">
        <f t="shared" ref="H42" si="17">H41/H52</f>
        <v>9.4277402828244261E-2</v>
      </c>
      <c r="I42" s="261">
        <f t="shared" si="16"/>
        <v>9.748346452388762E-2</v>
      </c>
      <c r="J42" s="264"/>
    </row>
    <row r="43" spans="2:10" ht="13.35" customHeight="1">
      <c r="B43" s="85" t="s">
        <v>520</v>
      </c>
      <c r="C43" s="85"/>
      <c r="D43" s="260" t="s">
        <v>521</v>
      </c>
      <c r="E43" s="85"/>
      <c r="F43" s="85"/>
      <c r="G43" s="85"/>
      <c r="H43" s="85"/>
      <c r="I43" s="85"/>
      <c r="J43" s="97"/>
    </row>
    <row r="44" spans="2:10" ht="13.35" customHeight="1">
      <c r="B44" s="85"/>
      <c r="C44" s="85" t="s">
        <v>8</v>
      </c>
      <c r="D44" s="85" t="s">
        <v>524</v>
      </c>
      <c r="E44" s="163">
        <v>144997</v>
      </c>
      <c r="F44" s="163">
        <v>151700</v>
      </c>
      <c r="G44" s="163">
        <v>163998</v>
      </c>
      <c r="H44" s="163">
        <v>175300</v>
      </c>
      <c r="I44" s="163">
        <v>176287</v>
      </c>
      <c r="J44" s="118"/>
    </row>
    <row r="45" spans="2:10" ht="13.35" customHeight="1">
      <c r="B45" s="85"/>
      <c r="C45" s="85" t="s">
        <v>9</v>
      </c>
      <c r="D45" s="85" t="s">
        <v>35</v>
      </c>
      <c r="E45" s="261">
        <f t="shared" ref="E45:F45" si="18">E44/E52</f>
        <v>0.12475478724136507</v>
      </c>
      <c r="F45" s="261">
        <f t="shared" si="18"/>
        <v>0.12475134023399305</v>
      </c>
      <c r="G45" s="261">
        <f t="shared" ref="G45:I45" si="19">G44/G52</f>
        <v>0.12235753007868282</v>
      </c>
      <c r="H45" s="261">
        <f t="shared" ref="H45" si="20">H44/H52</f>
        <v>0.12306175973402374</v>
      </c>
      <c r="I45" s="261">
        <f t="shared" si="19"/>
        <v>0.12045411063736744</v>
      </c>
      <c r="J45" s="264"/>
    </row>
    <row r="46" spans="2:10" ht="13.35" customHeight="1">
      <c r="B46" s="85" t="s">
        <v>522</v>
      </c>
      <c r="C46" s="85"/>
      <c r="D46" s="260" t="s">
        <v>534</v>
      </c>
      <c r="E46" s="261"/>
      <c r="F46" s="261"/>
      <c r="G46" s="261"/>
      <c r="H46" s="261"/>
      <c r="I46" s="261"/>
      <c r="J46" s="264"/>
    </row>
    <row r="47" spans="2:10" ht="13.35" customHeight="1">
      <c r="B47" s="85"/>
      <c r="C47" s="85" t="s">
        <v>8</v>
      </c>
      <c r="D47" s="85" t="s">
        <v>524</v>
      </c>
      <c r="E47" s="163">
        <v>33995</v>
      </c>
      <c r="F47" s="163">
        <v>34106</v>
      </c>
      <c r="G47" s="163">
        <v>34941</v>
      </c>
      <c r="H47" s="163">
        <v>36351</v>
      </c>
      <c r="I47" s="163">
        <v>37772</v>
      </c>
      <c r="J47" s="118"/>
    </row>
    <row r="48" spans="2:10" ht="13.35" customHeight="1">
      <c r="B48" s="85"/>
      <c r="C48" s="85" t="s">
        <v>9</v>
      </c>
      <c r="D48" s="85" t="s">
        <v>35</v>
      </c>
      <c r="E48" s="261">
        <f>+E47/E52</f>
        <v>2.92491499291034E-2</v>
      </c>
      <c r="F48" s="261">
        <f>+F47/F52</f>
        <v>2.8047259129997146E-2</v>
      </c>
      <c r="G48" s="261">
        <f>+G47/G52</f>
        <v>2.6069186566173103E-2</v>
      </c>
      <c r="H48" s="261">
        <f>+H47/H52</f>
        <v>2.5518642487686805E-2</v>
      </c>
      <c r="I48" s="261">
        <f>+I47/I52</f>
        <v>2.5809008418060567E-2</v>
      </c>
      <c r="J48" s="264"/>
    </row>
    <row r="49" spans="1:13" ht="13.35" customHeight="1">
      <c r="B49" s="85" t="s">
        <v>523</v>
      </c>
      <c r="C49" s="85"/>
      <c r="D49" s="260" t="s">
        <v>535</v>
      </c>
      <c r="E49" s="85"/>
      <c r="F49" s="85"/>
      <c r="G49" s="85"/>
      <c r="H49" s="85"/>
      <c r="I49" s="85"/>
      <c r="J49" s="97"/>
    </row>
    <row r="50" spans="1:13" ht="13.35" customHeight="1">
      <c r="B50" s="85"/>
      <c r="C50" s="85" t="s">
        <v>8</v>
      </c>
      <c r="D50" s="85" t="s">
        <v>514</v>
      </c>
      <c r="E50" s="163">
        <v>98106</v>
      </c>
      <c r="F50" s="163">
        <v>98447</v>
      </c>
      <c r="G50" s="163">
        <v>116663</v>
      </c>
      <c r="H50" s="163">
        <v>123218</v>
      </c>
      <c r="I50" s="163">
        <v>125451</v>
      </c>
      <c r="J50" s="118"/>
    </row>
    <row r="51" spans="1:13" ht="13.35" customHeight="1">
      <c r="B51" s="85"/>
      <c r="C51" s="85" t="s">
        <v>9</v>
      </c>
      <c r="D51" s="85" t="s">
        <v>35</v>
      </c>
      <c r="E51" s="261">
        <f t="shared" ref="E51:F51" si="21">E50/E52</f>
        <v>8.4409975082942137E-2</v>
      </c>
      <c r="F51" s="261">
        <f t="shared" si="21"/>
        <v>8.0958438971759486E-2</v>
      </c>
      <c r="G51" s="261">
        <f t="shared" ref="G51:I51" si="22">G50/G52</f>
        <v>8.7041284232547797E-2</v>
      </c>
      <c r="H51" s="261">
        <f t="shared" ref="H51" si="23">H50/H52</f>
        <v>8.6499851174597464E-2</v>
      </c>
      <c r="I51" s="261">
        <f t="shared" si="22"/>
        <v>8.5718678255165631E-2</v>
      </c>
      <c r="J51" s="264"/>
    </row>
    <row r="52" spans="1:13" ht="13.35" customHeight="1">
      <c r="B52" s="85" t="s">
        <v>17</v>
      </c>
      <c r="C52" s="85"/>
      <c r="D52" s="260" t="s">
        <v>536</v>
      </c>
      <c r="E52" s="262">
        <v>1162256</v>
      </c>
      <c r="F52" s="262">
        <v>1216019</v>
      </c>
      <c r="G52" s="315">
        <v>1340318</v>
      </c>
      <c r="H52" s="262">
        <v>1424488</v>
      </c>
      <c r="I52" s="262">
        <v>1463520</v>
      </c>
      <c r="J52" s="265"/>
      <c r="K52" s="325"/>
    </row>
    <row r="53" spans="1:13" ht="6" customHeight="1"/>
    <row r="54" spans="1:13" ht="13.35" customHeight="1">
      <c r="A54" s="101" t="s">
        <v>583</v>
      </c>
      <c r="C54" s="97"/>
      <c r="D54" s="97"/>
      <c r="F54" s="98"/>
      <c r="G54" s="31"/>
      <c r="H54" s="31"/>
      <c r="I54" s="31" t="s">
        <v>4</v>
      </c>
      <c r="J54" s="31"/>
      <c r="K54" s="27"/>
      <c r="L54" s="10"/>
      <c r="M54" s="10"/>
    </row>
    <row r="55" spans="1:13" ht="13.35" customHeight="1">
      <c r="B55" s="412" t="s">
        <v>6</v>
      </c>
      <c r="C55" s="412"/>
      <c r="D55" s="412"/>
      <c r="E55" s="175" t="s">
        <v>540</v>
      </c>
      <c r="F55" s="413" t="s">
        <v>541</v>
      </c>
      <c r="G55" s="413" t="s">
        <v>537</v>
      </c>
      <c r="H55" s="413" t="s">
        <v>577</v>
      </c>
      <c r="I55" s="175" t="s">
        <v>592</v>
      </c>
      <c r="J55" s="117"/>
      <c r="K55" s="7"/>
      <c r="L55" s="10"/>
      <c r="M55" s="10"/>
    </row>
    <row r="56" spans="1:13" ht="13.35" customHeight="1">
      <c r="B56" s="106" t="s">
        <v>19</v>
      </c>
      <c r="C56" s="132"/>
      <c r="D56" s="133" t="s">
        <v>81</v>
      </c>
      <c r="E56" s="134"/>
      <c r="F56" s="134"/>
      <c r="G56" s="316"/>
      <c r="H56" s="136"/>
      <c r="I56" s="134"/>
      <c r="J56" s="117"/>
      <c r="K56" s="7"/>
      <c r="L56" s="10"/>
      <c r="M56" s="10"/>
    </row>
    <row r="57" spans="1:13" ht="13.35" customHeight="1">
      <c r="B57" s="85"/>
      <c r="C57" s="50" t="s">
        <v>39</v>
      </c>
      <c r="D57" s="85" t="s">
        <v>29</v>
      </c>
      <c r="E57" s="304">
        <v>1071509</v>
      </c>
      <c r="F57" s="304">
        <v>1110890</v>
      </c>
      <c r="G57" s="317">
        <v>1208891</v>
      </c>
      <c r="H57" s="118">
        <v>1316296</v>
      </c>
      <c r="I57" s="118">
        <v>1358679</v>
      </c>
      <c r="J57" s="118"/>
      <c r="K57" s="7"/>
      <c r="L57" s="10"/>
      <c r="M57" s="10"/>
    </row>
    <row r="58" spans="1:13" ht="13.35" customHeight="1">
      <c r="B58" s="110"/>
      <c r="C58" s="110" t="s">
        <v>9</v>
      </c>
      <c r="D58" s="110" t="s">
        <v>34</v>
      </c>
      <c r="E58" s="137">
        <f>E57/E65</f>
        <v>0.92192167646370504</v>
      </c>
      <c r="F58" s="137">
        <v>0.91400000000000003</v>
      </c>
      <c r="G58" s="318">
        <f>G57/G65</f>
        <v>0.90194341939748623</v>
      </c>
      <c r="H58" s="137">
        <f>H57/H65</f>
        <v>0.92404850023306617</v>
      </c>
      <c r="I58" s="137">
        <f>I57/I65</f>
        <v>0.92836380780583794</v>
      </c>
      <c r="J58" s="119"/>
      <c r="K58" s="7"/>
      <c r="L58" s="10"/>
      <c r="M58" s="10"/>
    </row>
    <row r="59" spans="1:13" ht="13.35" customHeight="1">
      <c r="B59" s="48" t="s">
        <v>20</v>
      </c>
      <c r="C59" s="48"/>
      <c r="D59" s="131" t="s">
        <v>82</v>
      </c>
      <c r="E59" s="305"/>
      <c r="F59" s="305"/>
      <c r="G59" s="319"/>
      <c r="H59" s="305"/>
      <c r="I59" s="305"/>
      <c r="J59" s="120"/>
      <c r="K59" s="7"/>
      <c r="L59" s="10"/>
      <c r="M59" s="10"/>
    </row>
    <row r="60" spans="1:13" ht="13.35" customHeight="1">
      <c r="B60" s="85"/>
      <c r="C60" s="50" t="s">
        <v>39</v>
      </c>
      <c r="D60" s="85" t="s">
        <v>29</v>
      </c>
      <c r="E60" s="15">
        <v>66423</v>
      </c>
      <c r="F60" s="15">
        <v>80922</v>
      </c>
      <c r="G60" s="320">
        <v>106863</v>
      </c>
      <c r="H60" s="15">
        <v>84047</v>
      </c>
      <c r="I60" s="15">
        <v>79772</v>
      </c>
      <c r="J60" s="118"/>
      <c r="K60" s="7"/>
      <c r="L60" s="10"/>
      <c r="M60" s="10"/>
    </row>
    <row r="61" spans="1:13" ht="13.35" customHeight="1">
      <c r="B61" s="85"/>
      <c r="C61" s="85" t="s">
        <v>9</v>
      </c>
      <c r="D61" s="85" t="s">
        <v>35</v>
      </c>
      <c r="E61" s="168">
        <f>E60/E65</f>
        <v>5.7150059883536844E-2</v>
      </c>
      <c r="F61" s="168">
        <v>6.7000000000000004E-2</v>
      </c>
      <c r="G61" s="321">
        <f>G60/G65</f>
        <v>7.9729586560801244E-2</v>
      </c>
      <c r="H61" s="168">
        <f>H60/H65</f>
        <v>5.9001550030607489E-2</v>
      </c>
      <c r="I61" s="168">
        <f>I60/I65</f>
        <v>5.4506942166830656E-2</v>
      </c>
      <c r="J61" s="119"/>
      <c r="K61" s="7"/>
      <c r="L61" s="10"/>
      <c r="M61" s="10"/>
    </row>
    <row r="62" spans="1:13" ht="13.35" customHeight="1">
      <c r="B62" s="106" t="s">
        <v>21</v>
      </c>
      <c r="C62" s="106"/>
      <c r="D62" s="133" t="s">
        <v>145</v>
      </c>
      <c r="E62" s="306"/>
      <c r="F62" s="306"/>
      <c r="G62" s="322"/>
      <c r="H62" s="306"/>
      <c r="I62" s="306"/>
      <c r="J62" s="120"/>
      <c r="K62" s="7"/>
      <c r="L62" s="10"/>
      <c r="M62" s="10"/>
    </row>
    <row r="63" spans="1:13" ht="13.35" customHeight="1">
      <c r="B63" s="85"/>
      <c r="C63" s="50" t="s">
        <v>39</v>
      </c>
      <c r="D63" s="85" t="s">
        <v>29</v>
      </c>
      <c r="E63" s="118">
        <v>24324</v>
      </c>
      <c r="F63" s="118">
        <v>24207</v>
      </c>
      <c r="G63" s="317">
        <v>24564</v>
      </c>
      <c r="H63" s="118">
        <v>24145</v>
      </c>
      <c r="I63" s="118">
        <v>25069</v>
      </c>
      <c r="J63" s="118"/>
      <c r="K63" s="10"/>
      <c r="L63" s="10"/>
      <c r="M63" s="10"/>
    </row>
    <row r="64" spans="1:13" ht="13.35" customHeight="1">
      <c r="B64" s="110"/>
      <c r="C64" s="110" t="s">
        <v>9</v>
      </c>
      <c r="D64" s="110" t="s">
        <v>34</v>
      </c>
      <c r="E64" s="137">
        <f>E63/E65</f>
        <v>2.0928263652758083E-2</v>
      </c>
      <c r="F64" s="137">
        <v>0.02</v>
      </c>
      <c r="G64" s="318">
        <f>G63/G65</f>
        <v>1.832699404171249E-2</v>
      </c>
      <c r="H64" s="137">
        <f>H63/H65</f>
        <v>1.6949949736326315E-2</v>
      </c>
      <c r="I64" s="137">
        <f>I63/I65</f>
        <v>1.7129250027331365E-2</v>
      </c>
      <c r="J64" s="119"/>
      <c r="K64" s="10"/>
      <c r="L64" s="10"/>
      <c r="M64" s="10"/>
    </row>
    <row r="65" spans="2:13" ht="13.35" customHeight="1">
      <c r="B65" s="138" t="s">
        <v>17</v>
      </c>
      <c r="C65" s="138"/>
      <c r="D65" s="139" t="s">
        <v>36</v>
      </c>
      <c r="E65" s="307">
        <v>1162256</v>
      </c>
      <c r="F65" s="307">
        <f>SUM(F57,F60,F63)</f>
        <v>1216019</v>
      </c>
      <c r="G65" s="323">
        <v>1340318</v>
      </c>
      <c r="H65" s="307">
        <v>1424488</v>
      </c>
      <c r="I65" s="307">
        <v>1463520</v>
      </c>
      <c r="J65" s="121"/>
      <c r="K65" s="10"/>
      <c r="L65" s="10"/>
      <c r="M65" s="10"/>
    </row>
    <row r="66" spans="2:13">
      <c r="G66" s="324"/>
      <c r="K66" s="10"/>
      <c r="L66" s="10"/>
      <c r="M66" s="10"/>
    </row>
  </sheetData>
  <mergeCells count="2">
    <mergeCell ref="A2:I2"/>
    <mergeCell ref="A3:I3"/>
  </mergeCells>
  <phoneticPr fontId="2"/>
  <printOptions horizontalCentered="1"/>
  <pageMargins left="0" right="0" top="0.39370078740157483" bottom="0.39370078740157483" header="0.31496062992125984" footer="0.51181102362204722"/>
  <pageSetup paperSize="9" scale="96"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J40"/>
  <sheetViews>
    <sheetView showGridLines="0" topLeftCell="A13" workbookViewId="0">
      <selection activeCell="M31" sqref="M31"/>
    </sheetView>
  </sheetViews>
  <sheetFormatPr defaultColWidth="9" defaultRowHeight="13.8"/>
  <cols>
    <col min="1" max="2" width="2" style="6" customWidth="1"/>
    <col min="3" max="3" width="16.88671875" style="6" customWidth="1"/>
    <col min="4" max="4" width="27.44140625" style="96" customWidth="1"/>
    <col min="5" max="16384" width="9" style="6"/>
  </cols>
  <sheetData>
    <row r="1" spans="1:9" s="40" customFormat="1" ht="16.5" customHeight="1">
      <c r="A1" s="34" t="s">
        <v>565</v>
      </c>
      <c r="B1" s="34"/>
      <c r="C1" s="34"/>
      <c r="D1" s="47"/>
      <c r="E1" s="34"/>
      <c r="F1" s="34"/>
      <c r="G1" s="34"/>
      <c r="H1" s="34"/>
      <c r="I1" s="34"/>
    </row>
    <row r="2" spans="1:9" ht="21" customHeight="1">
      <c r="E2" s="26"/>
      <c r="F2" s="26"/>
      <c r="G2" s="98"/>
      <c r="H2" s="98"/>
      <c r="I2" s="98" t="s">
        <v>104</v>
      </c>
    </row>
    <row r="3" spans="1:9" s="41" customFormat="1">
      <c r="B3" s="414"/>
      <c r="C3" s="414"/>
      <c r="D3" s="415"/>
      <c r="E3" s="175" t="s">
        <v>540</v>
      </c>
      <c r="F3" s="175" t="s">
        <v>541</v>
      </c>
      <c r="G3" s="175" t="s">
        <v>537</v>
      </c>
      <c r="H3" s="175" t="s">
        <v>577</v>
      </c>
      <c r="I3" s="175" t="s">
        <v>592</v>
      </c>
    </row>
    <row r="4" spans="1:9" ht="28.5" customHeight="1">
      <c r="A4" s="82"/>
      <c r="B4" s="82" t="s">
        <v>22</v>
      </c>
      <c r="C4" s="82"/>
      <c r="D4" s="185" t="s">
        <v>33</v>
      </c>
      <c r="E4" s="15">
        <v>95069</v>
      </c>
      <c r="F4" s="15">
        <v>96159</v>
      </c>
      <c r="G4" s="15">
        <v>98000</v>
      </c>
      <c r="H4" s="15">
        <v>99817</v>
      </c>
      <c r="I4" s="15">
        <v>102711</v>
      </c>
    </row>
    <row r="5" spans="1:9" ht="17.399999999999999" customHeight="1">
      <c r="A5" s="10"/>
      <c r="B5" s="106"/>
      <c r="C5" s="106" t="s">
        <v>23</v>
      </c>
      <c r="D5" s="128" t="s">
        <v>57</v>
      </c>
      <c r="E5" s="166">
        <v>53777</v>
      </c>
      <c r="F5" s="166">
        <v>54609</v>
      </c>
      <c r="G5" s="166">
        <v>54332</v>
      </c>
      <c r="H5" s="166">
        <v>55135</v>
      </c>
      <c r="I5" s="166">
        <v>56577</v>
      </c>
    </row>
    <row r="6" spans="1:9" ht="17.399999999999999" customHeight="1">
      <c r="A6" s="10"/>
      <c r="B6" s="110"/>
      <c r="C6" s="108" t="s">
        <v>196</v>
      </c>
      <c r="D6" s="107" t="s">
        <v>35</v>
      </c>
      <c r="E6" s="137">
        <f t="shared" ref="E6:I6" si="0">E5/E4</f>
        <v>0.56566283436241049</v>
      </c>
      <c r="F6" s="137">
        <f t="shared" si="0"/>
        <v>0.56790316039060307</v>
      </c>
      <c r="G6" s="137">
        <f t="shared" ref="G6:H6" si="1">G5/G4</f>
        <v>0.55440816326530618</v>
      </c>
      <c r="H6" s="137">
        <f t="shared" si="1"/>
        <v>0.55236082030115108</v>
      </c>
      <c r="I6" s="137">
        <f t="shared" si="0"/>
        <v>0.55083681397318696</v>
      </c>
    </row>
    <row r="7" spans="1:9" s="43" customFormat="1" ht="17.399999999999999" customHeight="1">
      <c r="A7" s="42"/>
      <c r="B7" s="124"/>
      <c r="C7" s="170" t="s">
        <v>228</v>
      </c>
      <c r="D7" s="125" t="s">
        <v>58</v>
      </c>
      <c r="E7" s="167">
        <v>3738</v>
      </c>
      <c r="F7" s="167">
        <v>3848</v>
      </c>
      <c r="G7" s="167">
        <v>3985</v>
      </c>
      <c r="H7" s="167">
        <v>4136</v>
      </c>
      <c r="I7" s="167">
        <v>4383</v>
      </c>
    </row>
    <row r="8" spans="1:9" s="43" customFormat="1" ht="17.399999999999999" customHeight="1">
      <c r="A8" s="42"/>
      <c r="B8" s="123"/>
      <c r="C8" s="63" t="s">
        <v>196</v>
      </c>
      <c r="D8" s="66" t="s">
        <v>35</v>
      </c>
      <c r="E8" s="168">
        <f t="shared" ref="E8:I8" si="2">E7/E4</f>
        <v>3.9318810548128198E-2</v>
      </c>
      <c r="F8" s="168">
        <f t="shared" si="2"/>
        <v>4.0017055085847401E-2</v>
      </c>
      <c r="G8" s="168">
        <f t="shared" ref="G8:H8" si="3">G7/G4</f>
        <v>4.0663265306122451E-2</v>
      </c>
      <c r="H8" s="168">
        <f t="shared" si="3"/>
        <v>4.1435827564442931E-2</v>
      </c>
      <c r="I8" s="168">
        <f t="shared" si="2"/>
        <v>4.2673131407541545E-2</v>
      </c>
    </row>
    <row r="9" spans="1:9" ht="17.399999999999999" customHeight="1">
      <c r="A9" s="10"/>
      <c r="B9" s="106"/>
      <c r="C9" s="129" t="s">
        <v>24</v>
      </c>
      <c r="D9" s="128" t="s">
        <v>59</v>
      </c>
      <c r="E9" s="169">
        <v>923</v>
      </c>
      <c r="F9" s="169">
        <v>1065</v>
      </c>
      <c r="G9" s="169">
        <v>1070</v>
      </c>
      <c r="H9" s="169">
        <v>1017</v>
      </c>
      <c r="I9" s="169">
        <v>1007</v>
      </c>
    </row>
    <row r="10" spans="1:9" ht="17.399999999999999" customHeight="1">
      <c r="A10" s="10"/>
      <c r="B10" s="110"/>
      <c r="C10" s="108" t="s">
        <v>196</v>
      </c>
      <c r="D10" s="107" t="s">
        <v>35</v>
      </c>
      <c r="E10" s="157">
        <f t="shared" ref="E10:I10" si="4">E9/E4</f>
        <v>9.7087378640776691E-3</v>
      </c>
      <c r="F10" s="157">
        <f t="shared" si="4"/>
        <v>1.10754063582192E-2</v>
      </c>
      <c r="G10" s="157">
        <f t="shared" ref="G10:H10" si="5">G9/G4</f>
        <v>1.0918367346938776E-2</v>
      </c>
      <c r="H10" s="157">
        <f t="shared" si="5"/>
        <v>1.0188645220753979E-2</v>
      </c>
      <c r="I10" s="157">
        <f t="shared" si="4"/>
        <v>9.8042079232019946E-3</v>
      </c>
    </row>
    <row r="11" spans="1:9" s="10" customFormat="1" ht="17.399999999999999" customHeight="1">
      <c r="B11" s="48"/>
      <c r="C11" s="102" t="s">
        <v>25</v>
      </c>
      <c r="D11" s="126" t="s">
        <v>60</v>
      </c>
      <c r="E11" s="167">
        <v>5964</v>
      </c>
      <c r="F11" s="167">
        <v>6087</v>
      </c>
      <c r="G11" s="167">
        <v>5767</v>
      </c>
      <c r="H11" s="167">
        <v>5893</v>
      </c>
      <c r="I11" s="167">
        <v>5499</v>
      </c>
    </row>
    <row r="12" spans="1:9" s="10" customFormat="1" ht="17.399999999999999" customHeight="1">
      <c r="B12" s="64"/>
      <c r="C12" s="63" t="s">
        <v>196</v>
      </c>
      <c r="D12" s="66" t="s">
        <v>35</v>
      </c>
      <c r="E12" s="158">
        <f t="shared" ref="E12:I12" si="6">E11/E4</f>
        <v>6.2733383121732642E-2</v>
      </c>
      <c r="F12" s="158">
        <f t="shared" si="6"/>
        <v>6.3301407044582411E-2</v>
      </c>
      <c r="G12" s="158">
        <f t="shared" ref="G12:H12" si="7">G11/G4</f>
        <v>5.8846938775510206E-2</v>
      </c>
      <c r="H12" s="158">
        <f t="shared" si="7"/>
        <v>5.9038039612490857E-2</v>
      </c>
      <c r="I12" s="158">
        <f t="shared" si="6"/>
        <v>5.3538569383999764E-2</v>
      </c>
    </row>
    <row r="13" spans="1:9" s="10" customFormat="1" ht="17.399999999999999" customHeight="1">
      <c r="B13" s="106"/>
      <c r="C13" s="129" t="s">
        <v>26</v>
      </c>
      <c r="D13" s="128" t="s">
        <v>61</v>
      </c>
      <c r="E13" s="169">
        <v>372</v>
      </c>
      <c r="F13" s="169">
        <v>323</v>
      </c>
      <c r="G13" s="169">
        <v>294</v>
      </c>
      <c r="H13" s="169">
        <v>270</v>
      </c>
      <c r="I13" s="169">
        <v>150</v>
      </c>
    </row>
    <row r="14" spans="1:9" s="10" customFormat="1" ht="17.399999999999999" customHeight="1">
      <c r="B14" s="110"/>
      <c r="C14" s="108" t="s">
        <v>196</v>
      </c>
      <c r="D14" s="107" t="s">
        <v>35</v>
      </c>
      <c r="E14" s="157">
        <f t="shared" ref="E14:I14" si="8">E13/E4</f>
        <v>3.912947438176482E-3</v>
      </c>
      <c r="F14" s="157">
        <f t="shared" si="8"/>
        <v>3.3590199565303302E-3</v>
      </c>
      <c r="G14" s="157">
        <f t="shared" ref="G14:H14" si="9">G13/G4</f>
        <v>3.0000000000000001E-3</v>
      </c>
      <c r="H14" s="157">
        <f t="shared" si="9"/>
        <v>2.7049500586072512E-3</v>
      </c>
      <c r="I14" s="157">
        <f t="shared" si="8"/>
        <v>1.4604083301691152E-3</v>
      </c>
    </row>
    <row r="15" spans="1:9" ht="17.399999999999999" customHeight="1">
      <c r="A15" s="10"/>
      <c r="B15" s="48"/>
      <c r="C15" s="48" t="s">
        <v>27</v>
      </c>
      <c r="D15" s="127" t="s">
        <v>62</v>
      </c>
      <c r="E15" s="167">
        <v>2142</v>
      </c>
      <c r="F15" s="167">
        <v>2033</v>
      </c>
      <c r="G15" s="167">
        <v>1996</v>
      </c>
      <c r="H15" s="167">
        <v>1949</v>
      </c>
      <c r="I15" s="167">
        <v>2007</v>
      </c>
    </row>
    <row r="16" spans="1:9" ht="17.399999999999999" customHeight="1">
      <c r="A16" s="10"/>
      <c r="B16" s="64"/>
      <c r="C16" s="63" t="s">
        <v>196</v>
      </c>
      <c r="D16" s="66" t="s">
        <v>35</v>
      </c>
      <c r="E16" s="158">
        <f t="shared" ref="E16:I16" si="10">E15/E4</f>
        <v>2.2531003797242002E-2</v>
      </c>
      <c r="F16" s="158">
        <f t="shared" si="10"/>
        <v>2.1142066785220313E-2</v>
      </c>
      <c r="G16" s="158">
        <f t="shared" ref="G16:H16" si="11">G15/G4</f>
        <v>2.036734693877551E-2</v>
      </c>
      <c r="H16" s="158">
        <f t="shared" si="11"/>
        <v>1.9525732089724194E-2</v>
      </c>
      <c r="I16" s="158">
        <f t="shared" si="10"/>
        <v>1.9540263457662764E-2</v>
      </c>
    </row>
    <row r="17" spans="1:10" ht="17.399999999999999" customHeight="1">
      <c r="A17" s="10"/>
      <c r="B17" s="106"/>
      <c r="C17" s="106" t="s">
        <v>2</v>
      </c>
      <c r="D17" s="115" t="s">
        <v>102</v>
      </c>
      <c r="E17" s="169">
        <v>28153</v>
      </c>
      <c r="F17" s="169">
        <v>28194</v>
      </c>
      <c r="G17" s="169">
        <f>G4-G5-G7-G9-G11-G13-G15</f>
        <v>30556</v>
      </c>
      <c r="H17" s="169">
        <f>H4-H5-H7-H9-H11-H13-H15</f>
        <v>31417</v>
      </c>
      <c r="I17" s="169">
        <f>I4-I5-I7-I9-I11-I13-I15</f>
        <v>33088</v>
      </c>
      <c r="J17" s="285"/>
    </row>
    <row r="18" spans="1:10" ht="17.399999999999999" customHeight="1">
      <c r="A18" s="10"/>
      <c r="B18" s="110"/>
      <c r="C18" s="108" t="s">
        <v>196</v>
      </c>
      <c r="D18" s="107" t="s">
        <v>35</v>
      </c>
      <c r="E18" s="157">
        <f t="shared" ref="E18:I18" si="12">E17/E4</f>
        <v>0.29613228286823257</v>
      </c>
      <c r="F18" s="157">
        <f t="shared" si="12"/>
        <v>0.2932018843789973</v>
      </c>
      <c r="G18" s="157">
        <f t="shared" ref="G18:H18" si="13">G17/G4</f>
        <v>0.31179591836734694</v>
      </c>
      <c r="H18" s="157">
        <f t="shared" si="13"/>
        <v>0.3147459851528297</v>
      </c>
      <c r="I18" s="157">
        <f t="shared" si="12"/>
        <v>0.32214660552423791</v>
      </c>
    </row>
    <row r="19" spans="1:10" ht="17.399999999999999" customHeight="1">
      <c r="A19" s="10"/>
      <c r="B19" s="10"/>
      <c r="C19" s="10"/>
      <c r="D19" s="83"/>
    </row>
    <row r="20" spans="1:10" ht="17.399999999999999" customHeight="1">
      <c r="A20" s="10"/>
      <c r="B20" s="10"/>
      <c r="C20" s="10"/>
      <c r="D20" s="83"/>
    </row>
    <row r="21" spans="1:10" ht="17.399999999999999" customHeight="1">
      <c r="A21" s="34" t="s">
        <v>566</v>
      </c>
      <c r="B21" s="34"/>
      <c r="C21" s="34"/>
      <c r="D21" s="47"/>
      <c r="E21" s="36"/>
      <c r="F21" s="36"/>
      <c r="G21" s="36"/>
      <c r="H21" s="36"/>
      <c r="I21" s="36"/>
    </row>
    <row r="22" spans="1:10" ht="17.399999999999999" customHeight="1">
      <c r="E22" s="26"/>
      <c r="F22" s="26"/>
      <c r="G22" s="98"/>
      <c r="H22" s="98"/>
      <c r="I22" s="98" t="s">
        <v>56</v>
      </c>
    </row>
    <row r="23" spans="1:10" s="41" customFormat="1" ht="13.95" customHeight="1">
      <c r="B23" s="414"/>
      <c r="C23" s="414"/>
      <c r="D23" s="415"/>
      <c r="E23" s="175" t="s">
        <v>540</v>
      </c>
      <c r="F23" s="175" t="s">
        <v>541</v>
      </c>
      <c r="G23" s="175" t="s">
        <v>537</v>
      </c>
      <c r="H23" s="175" t="s">
        <v>577</v>
      </c>
      <c r="I23" s="175" t="s">
        <v>592</v>
      </c>
    </row>
    <row r="24" spans="1:10" ht="17.399999999999999" customHeight="1">
      <c r="B24" s="287" t="s">
        <v>28</v>
      </c>
      <c r="C24" s="288"/>
      <c r="D24" s="289" t="s">
        <v>144</v>
      </c>
      <c r="E24" s="288">
        <v>6000</v>
      </c>
      <c r="F24" s="288">
        <v>4480</v>
      </c>
      <c r="G24" s="288">
        <v>3309</v>
      </c>
      <c r="H24" s="353">
        <v>4162</v>
      </c>
      <c r="I24" s="288">
        <v>6402</v>
      </c>
    </row>
    <row r="25" spans="1:10" ht="17.399999999999999" customHeight="1">
      <c r="B25" s="85"/>
      <c r="C25" s="99" t="s">
        <v>567</v>
      </c>
      <c r="D25" s="290" t="s">
        <v>569</v>
      </c>
      <c r="E25" s="99">
        <v>4377</v>
      </c>
      <c r="F25" s="99">
        <v>3935</v>
      </c>
      <c r="G25" s="99">
        <v>2205</v>
      </c>
      <c r="H25" s="354">
        <v>2927</v>
      </c>
      <c r="I25" s="99">
        <v>4816</v>
      </c>
    </row>
    <row r="26" spans="1:10" ht="17.399999999999999" customHeight="1">
      <c r="B26" s="110"/>
      <c r="C26" s="291" t="s">
        <v>568</v>
      </c>
      <c r="D26" s="292" t="s">
        <v>570</v>
      </c>
      <c r="E26" s="291">
        <v>276</v>
      </c>
      <c r="F26" s="291">
        <v>541</v>
      </c>
      <c r="G26" s="291">
        <v>1074</v>
      </c>
      <c r="H26" s="355">
        <v>1219</v>
      </c>
      <c r="I26" s="291">
        <v>1575</v>
      </c>
    </row>
    <row r="27" spans="1:10" ht="17.399999999999999" customHeight="1">
      <c r="B27" s="287" t="s">
        <v>25</v>
      </c>
      <c r="C27" s="288"/>
      <c r="D27" s="289" t="s">
        <v>60</v>
      </c>
      <c r="E27" s="293">
        <v>6424</v>
      </c>
      <c r="F27" s="293">
        <v>6634</v>
      </c>
      <c r="G27" s="293">
        <v>6119</v>
      </c>
      <c r="H27" s="293">
        <v>6244</v>
      </c>
      <c r="I27" s="293">
        <v>5929</v>
      </c>
    </row>
    <row r="28" spans="1:10">
      <c r="B28" s="294"/>
      <c r="C28" s="291" t="s">
        <v>571</v>
      </c>
      <c r="D28" s="291" t="s">
        <v>572</v>
      </c>
      <c r="E28" s="291">
        <v>5964</v>
      </c>
      <c r="F28" s="291">
        <v>6087</v>
      </c>
      <c r="G28" s="295">
        <v>5767</v>
      </c>
      <c r="H28" s="295">
        <v>5893</v>
      </c>
      <c r="I28" s="406">
        <v>5499</v>
      </c>
    </row>
    <row r="40" spans="1:1">
      <c r="A40" s="79"/>
    </row>
  </sheetData>
  <phoneticPr fontId="2"/>
  <printOptions horizontalCentered="1"/>
  <pageMargins left="0" right="0" top="0.39370078740157483" bottom="0.19685039370078741" header="0.31496062992125984"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J60"/>
  <sheetViews>
    <sheetView showGridLines="0" zoomScaleNormal="100" workbookViewId="0">
      <selection activeCell="M31" sqref="M31"/>
    </sheetView>
  </sheetViews>
  <sheetFormatPr defaultColWidth="9" defaultRowHeight="13.8"/>
  <cols>
    <col min="1" max="1" width="2" style="6" customWidth="1"/>
    <col min="2" max="2" width="24.21875" style="6" customWidth="1"/>
    <col min="3" max="3" width="9.6640625" style="6" customWidth="1"/>
    <col min="4" max="4" width="21.21875" style="6" customWidth="1"/>
    <col min="5" max="9" width="8.6640625" style="6" customWidth="1"/>
    <col min="10" max="16384" width="9" style="6"/>
  </cols>
  <sheetData>
    <row r="1" spans="1:10" s="40" customFormat="1">
      <c r="A1" s="34" t="s">
        <v>546</v>
      </c>
      <c r="B1" s="34"/>
      <c r="C1" s="34"/>
      <c r="D1" s="34"/>
      <c r="E1" s="34"/>
      <c r="F1" s="34"/>
      <c r="G1" s="34"/>
      <c r="H1" s="34"/>
      <c r="I1" s="34"/>
    </row>
    <row r="2" spans="1:10" s="74" customFormat="1" ht="28.5" customHeight="1">
      <c r="A2" s="479" t="s">
        <v>578</v>
      </c>
      <c r="B2" s="479"/>
      <c r="C2" s="479"/>
      <c r="D2" s="479"/>
      <c r="E2" s="479"/>
      <c r="F2" s="479"/>
      <c r="G2" s="479"/>
      <c r="H2" s="479"/>
      <c r="I2" s="479"/>
      <c r="J2" s="235"/>
    </row>
    <row r="3" spans="1:10" s="74" customFormat="1" ht="28.5" customHeight="1">
      <c r="A3" s="480" t="s">
        <v>584</v>
      </c>
      <c r="B3" s="480"/>
      <c r="C3" s="480"/>
      <c r="D3" s="480"/>
      <c r="E3" s="480"/>
      <c r="F3" s="480"/>
      <c r="G3" s="480"/>
      <c r="H3" s="480"/>
      <c r="I3" s="480"/>
      <c r="J3" s="235"/>
    </row>
    <row r="5" spans="1:10" s="43" customFormat="1" ht="17.25" customHeight="1">
      <c r="A5" s="30"/>
      <c r="B5" s="416" t="s">
        <v>108</v>
      </c>
      <c r="C5" s="414"/>
      <c r="D5" s="414" t="s">
        <v>109</v>
      </c>
      <c r="E5" s="175" t="s">
        <v>540</v>
      </c>
      <c r="F5" s="175" t="s">
        <v>541</v>
      </c>
      <c r="G5" s="175" t="s">
        <v>537</v>
      </c>
      <c r="H5" s="175" t="s">
        <v>577</v>
      </c>
      <c r="I5" s="175" t="s">
        <v>592</v>
      </c>
    </row>
    <row r="6" spans="1:10" ht="17.25" customHeight="1">
      <c r="B6" s="76" t="s">
        <v>76</v>
      </c>
      <c r="C6" s="77" t="s">
        <v>184</v>
      </c>
      <c r="D6" s="65"/>
      <c r="E6" s="32"/>
      <c r="F6" s="32"/>
      <c r="G6" s="32"/>
      <c r="H6" s="32"/>
      <c r="I6" s="32"/>
    </row>
    <row r="7" spans="1:10" ht="39.6">
      <c r="B7" s="81" t="s">
        <v>75</v>
      </c>
      <c r="C7" s="492" t="s">
        <v>85</v>
      </c>
      <c r="D7" s="492"/>
      <c r="E7" s="100">
        <v>7732</v>
      </c>
      <c r="F7" s="100">
        <v>7785</v>
      </c>
      <c r="G7" s="100">
        <v>7699</v>
      </c>
      <c r="H7" s="100">
        <v>7572</v>
      </c>
      <c r="I7" s="100">
        <v>7609</v>
      </c>
    </row>
    <row r="8" spans="1:10" ht="45" customHeight="1">
      <c r="B8" s="327" t="s">
        <v>581</v>
      </c>
      <c r="C8" s="493" t="s">
        <v>582</v>
      </c>
      <c r="D8" s="494"/>
      <c r="E8" s="326">
        <v>70510393</v>
      </c>
      <c r="F8" s="326">
        <v>70540766</v>
      </c>
      <c r="G8" s="326">
        <v>66967560</v>
      </c>
      <c r="H8" s="99">
        <f>76431342-13650854</f>
        <v>62780488</v>
      </c>
      <c r="I8" s="99">
        <v>62603138</v>
      </c>
    </row>
    <row r="9" spans="1:10" ht="48" customHeight="1">
      <c r="B9" s="328" t="s">
        <v>580</v>
      </c>
      <c r="C9" s="493" t="s">
        <v>579</v>
      </c>
      <c r="D9" s="494"/>
      <c r="E9" s="326">
        <v>70510695</v>
      </c>
      <c r="F9" s="326">
        <v>70529419</v>
      </c>
      <c r="G9" s="326">
        <v>69297318</v>
      </c>
      <c r="H9" s="99">
        <v>64527150</v>
      </c>
      <c r="I9" s="99">
        <v>63360661</v>
      </c>
    </row>
    <row r="10" spans="1:10" ht="27" customHeight="1">
      <c r="B10" s="81" t="s">
        <v>86</v>
      </c>
      <c r="C10" s="481" t="s">
        <v>87</v>
      </c>
      <c r="D10" s="482"/>
      <c r="E10" s="54">
        <v>1.2925</v>
      </c>
      <c r="F10" s="54">
        <v>1.2738</v>
      </c>
      <c r="G10" s="171">
        <v>1.212</v>
      </c>
      <c r="H10" s="171">
        <v>1.2685999999999999</v>
      </c>
      <c r="I10" s="171">
        <v>1.2947</v>
      </c>
    </row>
    <row r="11" spans="1:10" ht="33.75" customHeight="1">
      <c r="B11" s="81" t="s">
        <v>142</v>
      </c>
      <c r="C11" s="481" t="s">
        <v>88</v>
      </c>
      <c r="D11" s="482"/>
      <c r="E11" s="54">
        <v>0.82730000000000004</v>
      </c>
      <c r="F11" s="54">
        <v>0.78559999999999997</v>
      </c>
      <c r="G11" s="54">
        <v>0.749</v>
      </c>
      <c r="H11" s="54">
        <v>0.70440000000000003</v>
      </c>
      <c r="I11" s="54">
        <v>0.6774</v>
      </c>
    </row>
    <row r="12" spans="1:10" ht="42.75" customHeight="1">
      <c r="B12" s="81" t="s">
        <v>99</v>
      </c>
      <c r="C12" s="481" t="s">
        <v>89</v>
      </c>
      <c r="D12" s="482"/>
      <c r="E12" s="55">
        <v>2.54</v>
      </c>
      <c r="F12" s="55">
        <v>2.5499999999999998</v>
      </c>
      <c r="G12" s="55">
        <v>2.44</v>
      </c>
      <c r="H12" s="55">
        <v>2.4900000000000002</v>
      </c>
      <c r="I12" s="55">
        <v>2.38</v>
      </c>
    </row>
    <row r="13" spans="1:10" ht="26.25" customHeight="1">
      <c r="B13" s="81" t="s">
        <v>90</v>
      </c>
      <c r="C13" s="481" t="s">
        <v>91</v>
      </c>
      <c r="D13" s="482"/>
      <c r="E13" s="55">
        <v>0.74</v>
      </c>
      <c r="F13" s="55">
        <v>0.75</v>
      </c>
      <c r="G13" s="55">
        <v>0.77</v>
      </c>
      <c r="H13" s="55">
        <v>0.7</v>
      </c>
      <c r="I13" s="55">
        <v>0.71</v>
      </c>
    </row>
    <row r="14" spans="1:10" ht="45" customHeight="1">
      <c r="B14" s="81" t="s">
        <v>100</v>
      </c>
      <c r="C14" s="481" t="s">
        <v>92</v>
      </c>
      <c r="D14" s="482"/>
      <c r="E14" s="55">
        <v>3.17</v>
      </c>
      <c r="F14" s="55">
        <v>3.13</v>
      </c>
      <c r="G14" s="55">
        <v>2.96</v>
      </c>
      <c r="H14" s="55">
        <v>2.99</v>
      </c>
      <c r="I14" s="55">
        <v>2.84</v>
      </c>
    </row>
    <row r="15" spans="1:10" ht="39.75" customHeight="1">
      <c r="B15" s="379" t="s">
        <v>612</v>
      </c>
      <c r="C15" s="481" t="s">
        <v>93</v>
      </c>
      <c r="D15" s="482"/>
      <c r="E15" s="163">
        <v>13044</v>
      </c>
      <c r="F15" s="163">
        <v>13553</v>
      </c>
      <c r="G15" s="163">
        <v>15068</v>
      </c>
      <c r="H15" s="163">
        <v>16252</v>
      </c>
      <c r="I15" s="163">
        <v>16630</v>
      </c>
    </row>
    <row r="16" spans="1:10" ht="35.25" customHeight="1">
      <c r="B16" s="62" t="s">
        <v>77</v>
      </c>
      <c r="C16" s="495" t="s">
        <v>560</v>
      </c>
      <c r="D16" s="496"/>
      <c r="E16" s="54">
        <v>1.52E-2</v>
      </c>
      <c r="F16" s="171">
        <v>2.6100000000000002E-2</v>
      </c>
      <c r="G16" s="54">
        <v>2.7099999999999999E-2</v>
      </c>
      <c r="H16" s="54">
        <v>2.93E-2</v>
      </c>
      <c r="I16" s="54">
        <v>2.7699999999999999E-2</v>
      </c>
    </row>
    <row r="17" spans="2:10" ht="42.75" customHeight="1">
      <c r="B17" s="62" t="s">
        <v>78</v>
      </c>
      <c r="C17" s="495" t="s">
        <v>561</v>
      </c>
      <c r="D17" s="496"/>
      <c r="E17" s="54">
        <v>2.1299999999999999E-2</v>
      </c>
      <c r="F17" s="54">
        <v>5.6000000000000001E-2</v>
      </c>
      <c r="G17" s="54">
        <v>5.6399999999999999E-2</v>
      </c>
      <c r="H17" s="54">
        <v>8.4000000000000005E-2</v>
      </c>
      <c r="I17" s="54">
        <v>7.85E-2</v>
      </c>
    </row>
    <row r="18" spans="2:10" s="44" customFormat="1" ht="38.25" customHeight="1">
      <c r="B18" s="75" t="s">
        <v>80</v>
      </c>
      <c r="C18" s="490" t="s">
        <v>562</v>
      </c>
      <c r="D18" s="491"/>
      <c r="E18" s="57">
        <v>70.77</v>
      </c>
      <c r="F18" s="57">
        <v>189.7</v>
      </c>
      <c r="G18" s="57">
        <v>196.7</v>
      </c>
      <c r="H18" s="57">
        <v>320.14</v>
      </c>
      <c r="I18" s="57">
        <v>313.2</v>
      </c>
    </row>
    <row r="19" spans="2:10" ht="39" customHeight="1">
      <c r="B19" s="81" t="s">
        <v>185</v>
      </c>
      <c r="C19" s="488" t="s">
        <v>94</v>
      </c>
      <c r="D19" s="489"/>
      <c r="E19" s="57">
        <v>3364.65</v>
      </c>
      <c r="F19" s="57">
        <v>3415.5</v>
      </c>
      <c r="G19" s="57">
        <v>3623.81</v>
      </c>
      <c r="H19" s="57">
        <v>3969.2</v>
      </c>
      <c r="I19" s="57">
        <v>4099.71</v>
      </c>
    </row>
    <row r="20" spans="2:10" ht="24">
      <c r="B20" s="379" t="s">
        <v>680</v>
      </c>
      <c r="C20" s="481" t="s">
        <v>95</v>
      </c>
      <c r="D20" s="482"/>
      <c r="E20" s="99">
        <v>1151854</v>
      </c>
      <c r="F20" s="99">
        <v>1102251</v>
      </c>
      <c r="G20" s="99">
        <v>1169729</v>
      </c>
      <c r="H20" s="99">
        <v>1209945</v>
      </c>
      <c r="I20" s="99">
        <v>1254548</v>
      </c>
    </row>
    <row r="21" spans="2:10" ht="26.25" customHeight="1">
      <c r="B21" s="379" t="s">
        <v>681</v>
      </c>
      <c r="C21" s="481" t="s">
        <v>96</v>
      </c>
      <c r="D21" s="482"/>
      <c r="E21" s="54">
        <v>0.95169999999999999</v>
      </c>
      <c r="F21" s="54">
        <v>0.87050000000000005</v>
      </c>
      <c r="G21" s="54">
        <v>0.84030000000000005</v>
      </c>
      <c r="H21" s="54">
        <v>0.81940000000000002</v>
      </c>
      <c r="I21" s="54">
        <v>0.82620000000000005</v>
      </c>
    </row>
    <row r="22" spans="2:10" s="16" customFormat="1" ht="39.75" customHeight="1">
      <c r="B22" s="380" t="s">
        <v>74</v>
      </c>
      <c r="C22" s="483" t="s">
        <v>563</v>
      </c>
      <c r="D22" s="484"/>
      <c r="E22" s="99">
        <v>1402</v>
      </c>
      <c r="F22" s="99">
        <v>1394</v>
      </c>
      <c r="G22" s="99">
        <v>1255</v>
      </c>
      <c r="H22" s="354">
        <v>1246</v>
      </c>
      <c r="I22" s="99">
        <v>1114</v>
      </c>
      <c r="J22" s="164"/>
    </row>
    <row r="24" spans="2:10" ht="33" customHeight="1">
      <c r="B24" s="485" t="s">
        <v>589</v>
      </c>
      <c r="C24" s="486"/>
      <c r="D24" s="486"/>
      <c r="E24" s="486"/>
      <c r="F24" s="486"/>
      <c r="G24" s="486"/>
      <c r="H24" s="486"/>
      <c r="I24" s="486"/>
    </row>
    <row r="25" spans="2:10" ht="44.4" customHeight="1">
      <c r="B25" s="487" t="s">
        <v>243</v>
      </c>
      <c r="C25" s="487"/>
      <c r="D25" s="487"/>
      <c r="E25" s="487"/>
      <c r="F25" s="487"/>
      <c r="G25" s="487"/>
      <c r="H25" s="487"/>
      <c r="I25" s="487"/>
    </row>
    <row r="60" spans="1:1">
      <c r="A60" s="79"/>
    </row>
  </sheetData>
  <mergeCells count="20">
    <mergeCell ref="A2:I2"/>
    <mergeCell ref="A3:I3"/>
    <mergeCell ref="C19:D19"/>
    <mergeCell ref="C18:D18"/>
    <mergeCell ref="C7:D7"/>
    <mergeCell ref="C8:D8"/>
    <mergeCell ref="C9:D9"/>
    <mergeCell ref="C10:D10"/>
    <mergeCell ref="C11:D11"/>
    <mergeCell ref="C12:D12"/>
    <mergeCell ref="C13:D13"/>
    <mergeCell ref="C14:D14"/>
    <mergeCell ref="C15:D15"/>
    <mergeCell ref="C16:D16"/>
    <mergeCell ref="C17:D17"/>
    <mergeCell ref="C20:D20"/>
    <mergeCell ref="C21:D21"/>
    <mergeCell ref="C22:D22"/>
    <mergeCell ref="B24:I24"/>
    <mergeCell ref="B25:I25"/>
  </mergeCells>
  <phoneticPr fontId="2"/>
  <printOptions horizontalCentered="1"/>
  <pageMargins left="0" right="7.874015748031496E-2" top="0.39370078740157483" bottom="0.39370078740157483" header="0.31496062992125984" footer="0.51181102362204722"/>
  <pageSetup paperSize="9"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Q69"/>
  <sheetViews>
    <sheetView showGridLines="0" zoomScale="110" zoomScaleNormal="110" zoomScaleSheetLayoutView="100" workbookViewId="0">
      <pane xSplit="4" ySplit="6" topLeftCell="E7" activePane="bottomRight" state="frozen"/>
      <selection activeCell="M31" sqref="M31"/>
      <selection pane="topRight" activeCell="M31" sqref="M31"/>
      <selection pane="bottomLeft" activeCell="M31" sqref="M31"/>
      <selection pane="bottomRight" activeCell="M31" sqref="M31"/>
    </sheetView>
  </sheetViews>
  <sheetFormatPr defaultColWidth="9" defaultRowHeight="13.8"/>
  <cols>
    <col min="1" max="2" width="2" style="6" customWidth="1"/>
    <col min="3" max="3" width="19.33203125" style="6" customWidth="1"/>
    <col min="4" max="4" width="23" style="211" bestFit="1" customWidth="1"/>
    <col min="5" max="5" width="7.44140625" style="216" customWidth="1"/>
    <col min="6" max="6" width="6" style="98" customWidth="1"/>
    <col min="7" max="7" width="7.44140625" style="216" bestFit="1" customWidth="1"/>
    <col min="8" max="8" width="6" style="98" bestFit="1" customWidth="1"/>
    <col min="9" max="9" width="7.44140625" style="216" bestFit="1" customWidth="1"/>
    <col min="10" max="10" width="6" style="98" bestFit="1" customWidth="1"/>
    <col min="11" max="11" width="7.44140625" style="216" bestFit="1" customWidth="1"/>
    <col min="12" max="12" width="6" style="98" bestFit="1" customWidth="1"/>
    <col min="13" max="13" width="7.44140625" style="216" bestFit="1" customWidth="1"/>
    <col min="14" max="14" width="6" style="98" bestFit="1" customWidth="1"/>
    <col min="15" max="16384" width="9" style="6"/>
  </cols>
  <sheetData>
    <row r="1" spans="1:17">
      <c r="A1" s="37" t="s">
        <v>547</v>
      </c>
      <c r="B1" s="212"/>
      <c r="C1" s="212"/>
      <c r="D1" s="213"/>
      <c r="E1" s="215"/>
      <c r="F1" s="214"/>
      <c r="G1" s="215"/>
      <c r="H1" s="214"/>
      <c r="I1" s="215"/>
      <c r="J1" s="214"/>
      <c r="K1" s="215"/>
      <c r="L1" s="214"/>
      <c r="M1" s="215"/>
      <c r="N1" s="214"/>
    </row>
    <row r="2" spans="1:17" s="350" customFormat="1" ht="30.75" customHeight="1">
      <c r="A2" s="498" t="s">
        <v>585</v>
      </c>
      <c r="B2" s="498"/>
      <c r="C2" s="498"/>
      <c r="D2" s="498"/>
      <c r="E2" s="498"/>
      <c r="F2" s="498"/>
      <c r="G2" s="498"/>
      <c r="H2" s="498"/>
      <c r="I2" s="498"/>
      <c r="J2" s="498"/>
      <c r="K2" s="498"/>
      <c r="L2" s="498"/>
      <c r="M2" s="498"/>
      <c r="N2" s="498"/>
      <c r="O2" s="349"/>
      <c r="P2" s="349"/>
      <c r="Q2" s="349"/>
    </row>
    <row r="3" spans="1:17" s="351" customFormat="1" ht="30.75" customHeight="1">
      <c r="A3" s="498" t="s">
        <v>586</v>
      </c>
      <c r="B3" s="498"/>
      <c r="C3" s="498"/>
      <c r="D3" s="498"/>
      <c r="E3" s="498"/>
      <c r="F3" s="498"/>
      <c r="G3" s="498"/>
      <c r="H3" s="498"/>
      <c r="I3" s="498"/>
      <c r="J3" s="498"/>
      <c r="K3" s="498"/>
      <c r="L3" s="498"/>
      <c r="M3" s="498"/>
      <c r="N3" s="498"/>
      <c r="O3" s="349"/>
      <c r="P3" s="349"/>
      <c r="Q3" s="349"/>
    </row>
    <row r="4" spans="1:17" s="346" customFormat="1">
      <c r="A4" s="347"/>
      <c r="B4" s="348"/>
      <c r="C4" s="348"/>
      <c r="D4" s="348"/>
      <c r="E4" s="348"/>
      <c r="F4" s="348"/>
      <c r="G4" s="348"/>
      <c r="H4" s="348"/>
      <c r="I4" s="348"/>
      <c r="J4" s="348"/>
      <c r="K4" s="348"/>
      <c r="L4" s="348"/>
      <c r="M4" s="348"/>
      <c r="N4" s="11" t="s">
        <v>376</v>
      </c>
      <c r="O4" s="348"/>
      <c r="P4" s="348"/>
      <c r="Q4" s="348"/>
    </row>
    <row r="5" spans="1:17" s="218" customFormat="1" ht="13.2">
      <c r="A5" s="182"/>
      <c r="B5" s="415"/>
      <c r="C5" s="415"/>
      <c r="D5" s="417"/>
      <c r="E5" s="418" t="s">
        <v>311</v>
      </c>
      <c r="F5" s="419"/>
      <c r="G5" s="418" t="s">
        <v>312</v>
      </c>
      <c r="H5" s="419"/>
      <c r="I5" s="418" t="s">
        <v>537</v>
      </c>
      <c r="J5" s="419"/>
      <c r="K5" s="418" t="s">
        <v>577</v>
      </c>
      <c r="L5" s="419"/>
      <c r="M5" s="418" t="s">
        <v>592</v>
      </c>
      <c r="N5" s="419"/>
    </row>
    <row r="6" spans="1:17" s="222" customFormat="1" ht="13.2">
      <c r="A6" s="45"/>
      <c r="B6" s="45"/>
      <c r="C6" s="45"/>
      <c r="D6" s="219"/>
      <c r="E6" s="220" t="s">
        <v>39</v>
      </c>
      <c r="F6" s="221" t="s">
        <v>313</v>
      </c>
      <c r="G6" s="220" t="s">
        <v>39</v>
      </c>
      <c r="H6" s="221" t="s">
        <v>313</v>
      </c>
      <c r="I6" s="220" t="s">
        <v>39</v>
      </c>
      <c r="J6" s="221" t="s">
        <v>313</v>
      </c>
      <c r="K6" s="220" t="s">
        <v>39</v>
      </c>
      <c r="L6" s="221" t="s">
        <v>313</v>
      </c>
      <c r="M6" s="220" t="s">
        <v>39</v>
      </c>
      <c r="N6" s="221" t="s">
        <v>313</v>
      </c>
    </row>
    <row r="7" spans="1:17" s="96" customFormat="1" ht="13.2">
      <c r="A7" s="58" t="s">
        <v>314</v>
      </c>
      <c r="B7" s="53"/>
      <c r="C7" s="53"/>
      <c r="D7" s="186" t="s">
        <v>315</v>
      </c>
      <c r="E7" s="223"/>
      <c r="F7" s="224"/>
      <c r="G7" s="223"/>
      <c r="H7" s="224"/>
      <c r="I7" s="267"/>
      <c r="J7" s="268"/>
      <c r="K7" s="267"/>
      <c r="L7" s="268"/>
      <c r="M7" s="267"/>
      <c r="N7" s="224"/>
      <c r="O7" s="358"/>
    </row>
    <row r="8" spans="1:17" s="96" customFormat="1" ht="13.2">
      <c r="A8" s="53" t="s">
        <v>316</v>
      </c>
      <c r="B8" s="53"/>
      <c r="C8" s="53"/>
      <c r="D8" s="186" t="s">
        <v>317</v>
      </c>
      <c r="E8" s="436">
        <v>486911</v>
      </c>
      <c r="F8" s="226">
        <f>+E8/E$29</f>
        <v>0.71271156545629932</v>
      </c>
      <c r="G8" s="436">
        <v>513107</v>
      </c>
      <c r="H8" s="226">
        <f>+G8/G$29</f>
        <v>0.73053037119719355</v>
      </c>
      <c r="I8" s="439">
        <v>533519</v>
      </c>
      <c r="J8" s="225">
        <f>+I8/I$29</f>
        <v>0.74587998121036558</v>
      </c>
      <c r="K8" s="436">
        <v>597888</v>
      </c>
      <c r="L8" s="226">
        <f>+K8/K$29</f>
        <v>0.77303740365929818</v>
      </c>
      <c r="M8" s="439">
        <v>548946</v>
      </c>
      <c r="N8" s="225">
        <f>+M8/M$29</f>
        <v>0.75946624608296842</v>
      </c>
    </row>
    <row r="9" spans="1:17" s="96" customFormat="1" ht="13.2">
      <c r="A9" s="53"/>
      <c r="B9" s="58" t="s">
        <v>619</v>
      </c>
      <c r="C9" s="53"/>
      <c r="D9" s="186" t="s">
        <v>318</v>
      </c>
      <c r="E9" s="436">
        <v>93086</v>
      </c>
      <c r="F9" s="226"/>
      <c r="G9" s="436">
        <v>94256</v>
      </c>
      <c r="H9" s="226"/>
      <c r="I9" s="439">
        <v>86201</v>
      </c>
      <c r="J9" s="225"/>
      <c r="K9" s="436">
        <v>132970</v>
      </c>
      <c r="L9" s="226"/>
      <c r="M9" s="439">
        <v>86533</v>
      </c>
      <c r="N9" s="225"/>
    </row>
    <row r="10" spans="1:17" s="96" customFormat="1" ht="26.4">
      <c r="A10" s="53"/>
      <c r="B10" s="58" t="s">
        <v>620</v>
      </c>
      <c r="C10" s="53"/>
      <c r="D10" s="186" t="s">
        <v>319</v>
      </c>
      <c r="E10" s="436">
        <v>285579</v>
      </c>
      <c r="F10" s="226"/>
      <c r="G10" s="437" t="s">
        <v>550</v>
      </c>
      <c r="H10" s="226"/>
      <c r="I10" s="439" t="s">
        <v>480</v>
      </c>
      <c r="J10" s="225"/>
      <c r="K10" s="436" t="s">
        <v>320</v>
      </c>
      <c r="L10" s="226"/>
      <c r="M10" s="439" t="s">
        <v>480</v>
      </c>
      <c r="N10" s="225"/>
    </row>
    <row r="11" spans="1:17" s="96" customFormat="1" ht="13.2">
      <c r="A11" s="53"/>
      <c r="B11" s="58" t="s">
        <v>621</v>
      </c>
      <c r="C11" s="53"/>
      <c r="D11" s="186" t="s">
        <v>321</v>
      </c>
      <c r="E11" s="437" t="s">
        <v>323</v>
      </c>
      <c r="F11" s="226"/>
      <c r="G11" s="436">
        <v>2212</v>
      </c>
      <c r="H11" s="226"/>
      <c r="I11" s="439">
        <v>2312</v>
      </c>
      <c r="J11" s="225"/>
      <c r="K11" s="436">
        <v>2107</v>
      </c>
      <c r="L11" s="225"/>
      <c r="M11" s="439">
        <v>1828</v>
      </c>
      <c r="N11" s="225"/>
    </row>
    <row r="12" spans="1:17" s="96" customFormat="1" ht="13.2">
      <c r="A12" s="53"/>
      <c r="B12" s="58" t="s">
        <v>622</v>
      </c>
      <c r="C12" s="53"/>
      <c r="D12" s="186" t="s">
        <v>324</v>
      </c>
      <c r="E12" s="437" t="s">
        <v>323</v>
      </c>
      <c r="F12" s="226"/>
      <c r="G12" s="436">
        <v>299389</v>
      </c>
      <c r="H12" s="226"/>
      <c r="I12" s="439">
        <v>314384</v>
      </c>
      <c r="J12" s="225"/>
      <c r="K12" s="436">
        <v>336618</v>
      </c>
      <c r="L12" s="225"/>
      <c r="M12" s="439">
        <v>330663</v>
      </c>
      <c r="N12" s="225"/>
      <c r="O12" s="358"/>
    </row>
    <row r="13" spans="1:17" s="96" customFormat="1" ht="13.2">
      <c r="A13" s="53"/>
      <c r="B13" s="58" t="s">
        <v>623</v>
      </c>
      <c r="C13" s="53"/>
      <c r="D13" s="186" t="s">
        <v>325</v>
      </c>
      <c r="E13" s="436">
        <v>76208</v>
      </c>
      <c r="F13" s="226"/>
      <c r="G13" s="436">
        <v>80169</v>
      </c>
      <c r="H13" s="226"/>
      <c r="I13" s="439">
        <v>91217</v>
      </c>
      <c r="J13" s="225"/>
      <c r="K13" s="436">
        <v>87107</v>
      </c>
      <c r="L13" s="225"/>
      <c r="M13" s="439">
        <v>90787</v>
      </c>
      <c r="N13" s="225"/>
    </row>
    <row r="14" spans="1:17" s="96" customFormat="1" ht="13.2">
      <c r="A14" s="53"/>
      <c r="B14" s="58" t="s">
        <v>624</v>
      </c>
      <c r="C14" s="53"/>
      <c r="D14" s="186" t="s">
        <v>326</v>
      </c>
      <c r="E14" s="436">
        <v>12795</v>
      </c>
      <c r="F14" s="226"/>
      <c r="G14" s="436">
        <v>12733</v>
      </c>
      <c r="H14" s="226"/>
      <c r="I14" s="439">
        <v>13407</v>
      </c>
      <c r="J14" s="225"/>
      <c r="K14" s="436">
        <v>12171</v>
      </c>
      <c r="L14" s="225"/>
      <c r="M14" s="439">
        <v>11781</v>
      </c>
      <c r="N14" s="225"/>
    </row>
    <row r="15" spans="1:17" s="96" customFormat="1" ht="13.2">
      <c r="A15" s="53"/>
      <c r="B15" s="58" t="s">
        <v>625</v>
      </c>
      <c r="C15" s="53"/>
      <c r="D15" s="186" t="s">
        <v>327</v>
      </c>
      <c r="E15" s="436">
        <f>+E8-E9-E10-E13-E14-E16</f>
        <v>19707</v>
      </c>
      <c r="F15" s="226"/>
      <c r="G15" s="436">
        <f>+G8-G9-G11-G12-G13-G14-G16</f>
        <v>24638</v>
      </c>
      <c r="H15" s="226"/>
      <c r="I15" s="439">
        <f>+I8-I9-I11-I12-I13-I14-I16</f>
        <v>26374</v>
      </c>
      <c r="J15" s="225"/>
      <c r="K15" s="436">
        <f>+K8-K9-K11-K12-K13-K14-K16</f>
        <v>27274</v>
      </c>
      <c r="L15" s="225"/>
      <c r="M15" s="439">
        <f>+M8-M9-M11-M12-M13-M14-M16</f>
        <v>27739</v>
      </c>
      <c r="N15" s="225"/>
    </row>
    <row r="16" spans="1:17" s="96" customFormat="1" ht="13.2">
      <c r="A16" s="53"/>
      <c r="B16" s="53" t="s">
        <v>328</v>
      </c>
      <c r="C16" s="53"/>
      <c r="D16" s="186" t="s">
        <v>329</v>
      </c>
      <c r="E16" s="436">
        <v>-464</v>
      </c>
      <c r="F16" s="226"/>
      <c r="G16" s="436">
        <v>-290</v>
      </c>
      <c r="H16" s="226"/>
      <c r="I16" s="439">
        <v>-376</v>
      </c>
      <c r="J16" s="225"/>
      <c r="K16" s="436">
        <v>-359</v>
      </c>
      <c r="L16" s="225"/>
      <c r="M16" s="439">
        <v>-385</v>
      </c>
      <c r="N16" s="225"/>
    </row>
    <row r="17" spans="1:14" s="96" customFormat="1" ht="13.2">
      <c r="A17" s="53" t="s">
        <v>330</v>
      </c>
      <c r="B17" s="53"/>
      <c r="C17" s="53"/>
      <c r="D17" s="186" t="s">
        <v>331</v>
      </c>
      <c r="E17" s="436">
        <v>196269</v>
      </c>
      <c r="F17" s="226">
        <f>+E17/E$29</f>
        <v>0.28728697080275944</v>
      </c>
      <c r="G17" s="436">
        <v>189268</v>
      </c>
      <c r="H17" s="226">
        <f>+G17/G$29</f>
        <v>0.26946820506395436</v>
      </c>
      <c r="I17" s="439">
        <v>181768</v>
      </c>
      <c r="J17" s="225">
        <f>+I17/I$29</f>
        <v>0.25411862075136171</v>
      </c>
      <c r="K17" s="436">
        <v>175538</v>
      </c>
      <c r="L17" s="226">
        <f>+K17/K$29</f>
        <v>0.22696130339385617</v>
      </c>
      <c r="M17" s="439">
        <v>173858</v>
      </c>
      <c r="N17" s="225">
        <f>+M17/M$29</f>
        <v>0.24053237041802422</v>
      </c>
    </row>
    <row r="18" spans="1:14" s="96" customFormat="1" ht="13.2">
      <c r="A18" s="53"/>
      <c r="B18" s="58" t="s">
        <v>626</v>
      </c>
      <c r="C18" s="53"/>
      <c r="D18" s="186" t="s">
        <v>332</v>
      </c>
      <c r="E18" s="436">
        <v>97837</v>
      </c>
      <c r="F18" s="226">
        <f>+E18/E$29</f>
        <v>0.14320802247135092</v>
      </c>
      <c r="G18" s="436">
        <v>94653</v>
      </c>
      <c r="H18" s="226">
        <f>+G18/G$29</f>
        <v>0.13476115357016755</v>
      </c>
      <c r="I18" s="439">
        <v>90270</v>
      </c>
      <c r="J18" s="225">
        <f>+I18/I$29</f>
        <v>0.12620091487624566</v>
      </c>
      <c r="K18" s="436">
        <v>87478</v>
      </c>
      <c r="L18" s="226">
        <f>+K18/K$29</f>
        <v>0.11310440416484038</v>
      </c>
      <c r="M18" s="439">
        <v>86844</v>
      </c>
      <c r="N18" s="225">
        <f>+M18/M$29</f>
        <v>0.12014858779338826</v>
      </c>
    </row>
    <row r="19" spans="1:14" s="96" customFormat="1" ht="13.2">
      <c r="A19" s="53"/>
      <c r="B19" s="53"/>
      <c r="C19" s="58" t="s">
        <v>627</v>
      </c>
      <c r="D19" s="186" t="s">
        <v>333</v>
      </c>
      <c r="E19" s="436">
        <v>37236</v>
      </c>
      <c r="F19" s="226"/>
      <c r="G19" s="436">
        <v>35951</v>
      </c>
      <c r="H19" s="226"/>
      <c r="I19" s="439">
        <v>36025</v>
      </c>
      <c r="J19" s="225"/>
      <c r="K19" s="436">
        <v>34612</v>
      </c>
      <c r="L19" s="226"/>
      <c r="M19" s="439">
        <v>34220</v>
      </c>
      <c r="N19" s="225"/>
    </row>
    <row r="20" spans="1:14" s="96" customFormat="1" ht="13.2">
      <c r="A20" s="53"/>
      <c r="B20" s="53"/>
      <c r="C20" s="58" t="s">
        <v>628</v>
      </c>
      <c r="D20" s="186" t="s">
        <v>334</v>
      </c>
      <c r="E20" s="436">
        <v>14442</v>
      </c>
      <c r="F20" s="226"/>
      <c r="G20" s="436">
        <v>11965</v>
      </c>
      <c r="H20" s="226"/>
      <c r="I20" s="439">
        <v>10235</v>
      </c>
      <c r="J20" s="225"/>
      <c r="K20" s="436">
        <v>8857</v>
      </c>
      <c r="L20" s="226"/>
      <c r="M20" s="439">
        <v>7417</v>
      </c>
      <c r="N20" s="225"/>
    </row>
    <row r="21" spans="1:14" s="96" customFormat="1" ht="13.2">
      <c r="A21" s="53"/>
      <c r="B21" s="53"/>
      <c r="C21" s="58" t="s">
        <v>629</v>
      </c>
      <c r="D21" s="186" t="s">
        <v>335</v>
      </c>
      <c r="E21" s="436">
        <v>44101</v>
      </c>
      <c r="F21" s="226"/>
      <c r="G21" s="436">
        <v>43168</v>
      </c>
      <c r="H21" s="226"/>
      <c r="I21" s="439">
        <v>42261</v>
      </c>
      <c r="J21" s="225"/>
      <c r="K21" s="436">
        <v>42311</v>
      </c>
      <c r="L21" s="226"/>
      <c r="M21" s="439">
        <v>41592</v>
      </c>
      <c r="N21" s="225"/>
    </row>
    <row r="22" spans="1:14" s="96" customFormat="1" ht="13.2">
      <c r="A22" s="53"/>
      <c r="B22" s="53"/>
      <c r="C22" s="58" t="s">
        <v>630</v>
      </c>
      <c r="D22" s="186" t="s">
        <v>336</v>
      </c>
      <c r="E22" s="436">
        <v>419</v>
      </c>
      <c r="F22" s="226"/>
      <c r="G22" s="436">
        <v>2337</v>
      </c>
      <c r="H22" s="226"/>
      <c r="I22" s="439">
        <v>469</v>
      </c>
      <c r="J22" s="225"/>
      <c r="K22" s="436">
        <v>477</v>
      </c>
      <c r="L22" s="226"/>
      <c r="M22" s="439">
        <v>2086</v>
      </c>
      <c r="N22" s="225"/>
    </row>
    <row r="23" spans="1:14" s="96" customFormat="1" ht="13.2">
      <c r="A23" s="53"/>
      <c r="B23" s="53"/>
      <c r="C23" s="58" t="s">
        <v>625</v>
      </c>
      <c r="D23" s="186" t="s">
        <v>327</v>
      </c>
      <c r="E23" s="436">
        <f>+E18-E19-E21-E22-E20</f>
        <v>1639</v>
      </c>
      <c r="F23" s="226"/>
      <c r="G23" s="436">
        <f>+G18-G19-G21-G22-G20</f>
        <v>1232</v>
      </c>
      <c r="H23" s="226"/>
      <c r="I23" s="439">
        <f>+I18-I19-I21-I22-I20</f>
        <v>1280</v>
      </c>
      <c r="J23" s="225"/>
      <c r="K23" s="436">
        <f>+K18-K19-K21-K22-K20</f>
        <v>1221</v>
      </c>
      <c r="L23" s="226"/>
      <c r="M23" s="439">
        <f>+M18-M19-M21-M22-M20</f>
        <v>1529</v>
      </c>
      <c r="N23" s="225"/>
    </row>
    <row r="24" spans="1:14" s="96" customFormat="1" ht="13.2">
      <c r="A24" s="53"/>
      <c r="B24" s="58" t="s">
        <v>631</v>
      </c>
      <c r="C24" s="53"/>
      <c r="D24" s="186" t="s">
        <v>337</v>
      </c>
      <c r="E24" s="436">
        <v>5110</v>
      </c>
      <c r="F24" s="226">
        <f>+E24/E$29</f>
        <v>7.4797162099063058E-3</v>
      </c>
      <c r="G24" s="436">
        <v>5177</v>
      </c>
      <c r="H24" s="226">
        <f>+G24/G$29</f>
        <v>7.370696037450027E-3</v>
      </c>
      <c r="I24" s="439">
        <v>5377</v>
      </c>
      <c r="J24" s="225">
        <f>+I24/I$29</f>
        <v>7.5172517922850656E-3</v>
      </c>
      <c r="K24" s="436">
        <v>5636</v>
      </c>
      <c r="L24" s="226">
        <f>+K24/K$29</f>
        <v>7.2870484221523165E-3</v>
      </c>
      <c r="M24" s="439">
        <v>6087</v>
      </c>
      <c r="N24" s="225">
        <f>+M24/M$29</f>
        <v>8.421358457675306E-3</v>
      </c>
    </row>
    <row r="25" spans="1:14" s="96" customFormat="1" ht="13.2">
      <c r="A25" s="53"/>
      <c r="B25" s="58" t="s">
        <v>632</v>
      </c>
      <c r="C25" s="53"/>
      <c r="D25" s="186" t="s">
        <v>338</v>
      </c>
      <c r="E25" s="436">
        <v>93321</v>
      </c>
      <c r="F25" s="226">
        <f>+E25/E$29</f>
        <v>0.13659776838056092</v>
      </c>
      <c r="G25" s="436">
        <v>89438</v>
      </c>
      <c r="H25" s="226">
        <f>+G25/G$29</f>
        <v>0.12733635545633679</v>
      </c>
      <c r="I25" s="439">
        <v>86120</v>
      </c>
      <c r="J25" s="225">
        <f>+I25/I$29</f>
        <v>0.12039905604455828</v>
      </c>
      <c r="K25" s="436">
        <v>82423</v>
      </c>
      <c r="L25" s="226">
        <f>+K25/K$29</f>
        <v>0.10656855786001782</v>
      </c>
      <c r="M25" s="439">
        <v>80927</v>
      </c>
      <c r="N25" s="225">
        <f>+M25/M$29</f>
        <v>0.11196242416696066</v>
      </c>
    </row>
    <row r="26" spans="1:14" s="96" customFormat="1" ht="13.2">
      <c r="A26" s="53"/>
      <c r="B26" s="53"/>
      <c r="C26" s="58" t="s">
        <v>633</v>
      </c>
      <c r="D26" s="186" t="s">
        <v>339</v>
      </c>
      <c r="E26" s="436">
        <v>82550</v>
      </c>
      <c r="F26" s="226"/>
      <c r="G26" s="436">
        <v>78742</v>
      </c>
      <c r="H26" s="226"/>
      <c r="I26" s="439">
        <v>72604</v>
      </c>
      <c r="J26" s="225"/>
      <c r="K26" s="436">
        <v>70212</v>
      </c>
      <c r="L26" s="226"/>
      <c r="M26" s="439">
        <v>64095</v>
      </c>
      <c r="N26" s="225"/>
    </row>
    <row r="27" spans="1:14" s="96" customFormat="1" ht="13.2">
      <c r="A27" s="53"/>
      <c r="B27" s="53"/>
      <c r="C27" s="58" t="s">
        <v>625</v>
      </c>
      <c r="D27" s="186" t="s">
        <v>340</v>
      </c>
      <c r="E27" s="436">
        <f>+E25-E26-E28</f>
        <v>12670</v>
      </c>
      <c r="F27" s="226"/>
      <c r="G27" s="436">
        <f>+G25-G26-G28</f>
        <v>12547</v>
      </c>
      <c r="H27" s="226"/>
      <c r="I27" s="436">
        <f>+I25-I26-I28</f>
        <v>15463</v>
      </c>
      <c r="J27" s="225"/>
      <c r="K27" s="436">
        <f>+K25-K26-K28</f>
        <v>13580</v>
      </c>
      <c r="L27" s="226"/>
      <c r="M27" s="436">
        <f>+M25-M26-M28</f>
        <v>18373</v>
      </c>
      <c r="N27" s="225"/>
    </row>
    <row r="28" spans="1:14" s="96" customFormat="1" ht="13.2">
      <c r="A28" s="53"/>
      <c r="B28" s="58"/>
      <c r="C28" s="58" t="s">
        <v>618</v>
      </c>
      <c r="D28" s="283" t="s">
        <v>38</v>
      </c>
      <c r="E28" s="436">
        <v>-1899</v>
      </c>
      <c r="F28" s="226"/>
      <c r="G28" s="436">
        <v>-1851</v>
      </c>
      <c r="H28" s="226"/>
      <c r="I28" s="436">
        <v>-1947</v>
      </c>
      <c r="J28" s="225"/>
      <c r="K28" s="436">
        <v>-1369</v>
      </c>
      <c r="L28" s="226"/>
      <c r="M28" s="439">
        <v>-1541</v>
      </c>
      <c r="N28" s="225"/>
    </row>
    <row r="29" spans="1:14" s="96" customFormat="1" ht="13.2">
      <c r="A29" s="59" t="s">
        <v>341</v>
      </c>
      <c r="B29" s="59"/>
      <c r="C29" s="59"/>
      <c r="D29" s="60" t="s">
        <v>342</v>
      </c>
      <c r="E29" s="438">
        <v>683181</v>
      </c>
      <c r="F29" s="228">
        <v>1</v>
      </c>
      <c r="G29" s="438">
        <v>702376</v>
      </c>
      <c r="H29" s="228">
        <v>1</v>
      </c>
      <c r="I29" s="440">
        <v>715288</v>
      </c>
      <c r="J29" s="227">
        <v>1</v>
      </c>
      <c r="K29" s="438">
        <v>773427</v>
      </c>
      <c r="L29" s="228">
        <v>1</v>
      </c>
      <c r="M29" s="440">
        <v>722805</v>
      </c>
      <c r="N29" s="227">
        <v>1</v>
      </c>
    </row>
    <row r="30" spans="1:14" s="96" customFormat="1" ht="13.2">
      <c r="A30" s="53" t="s">
        <v>343</v>
      </c>
      <c r="B30" s="53"/>
      <c r="C30" s="53"/>
      <c r="D30" s="186" t="s">
        <v>344</v>
      </c>
      <c r="E30" s="329"/>
      <c r="F30" s="226"/>
      <c r="G30" s="329"/>
      <c r="H30" s="226"/>
      <c r="I30" s="338"/>
      <c r="J30" s="269"/>
      <c r="K30" s="329"/>
      <c r="L30" s="226"/>
      <c r="M30" s="329"/>
      <c r="N30" s="225"/>
    </row>
    <row r="31" spans="1:14" s="96" customFormat="1" ht="13.2">
      <c r="A31" s="53" t="s">
        <v>345</v>
      </c>
      <c r="B31" s="53"/>
      <c r="C31" s="53"/>
      <c r="D31" s="186" t="s">
        <v>346</v>
      </c>
      <c r="E31" s="329">
        <v>376717</v>
      </c>
      <c r="F31" s="226">
        <f>+E31/E$60</f>
        <v>0.55141609617363485</v>
      </c>
      <c r="G31" s="329">
        <v>402819</v>
      </c>
      <c r="H31" s="226">
        <f>+G31/G$60</f>
        <v>0.57350906067405494</v>
      </c>
      <c r="I31" s="336">
        <v>440188</v>
      </c>
      <c r="J31" s="225">
        <f>+I31/I$60</f>
        <v>0.61539967118139827</v>
      </c>
      <c r="K31" s="329">
        <v>471305</v>
      </c>
      <c r="L31" s="226">
        <f>+K31/K$60</f>
        <v>0.6093723130948363</v>
      </c>
      <c r="M31" s="336">
        <v>424008</v>
      </c>
      <c r="N31" s="225">
        <f>+M31/M$60</f>
        <v>0.58661464710399069</v>
      </c>
    </row>
    <row r="32" spans="1:14" s="96" customFormat="1" ht="13.2">
      <c r="A32" s="53"/>
      <c r="B32" s="58" t="s">
        <v>634</v>
      </c>
      <c r="C32" s="53"/>
      <c r="D32" s="186" t="s">
        <v>347</v>
      </c>
      <c r="E32" s="329">
        <v>356968</v>
      </c>
      <c r="F32" s="226"/>
      <c r="G32" s="329">
        <v>370012</v>
      </c>
      <c r="H32" s="226"/>
      <c r="I32" s="336">
        <v>385140</v>
      </c>
      <c r="J32" s="225"/>
      <c r="K32" s="329">
        <v>438072</v>
      </c>
      <c r="L32" s="226"/>
      <c r="M32" s="336">
        <v>397722</v>
      </c>
      <c r="N32" s="225"/>
    </row>
    <row r="33" spans="1:14" s="96" customFormat="1" ht="13.2">
      <c r="A33" s="53"/>
      <c r="B33" s="58" t="s">
        <v>635</v>
      </c>
      <c r="C33" s="53"/>
      <c r="D33" s="186" t="s">
        <v>348</v>
      </c>
      <c r="E33" s="329">
        <v>210</v>
      </c>
      <c r="F33" s="226"/>
      <c r="G33" s="329">
        <v>247</v>
      </c>
      <c r="H33" s="226"/>
      <c r="I33" s="336">
        <v>163</v>
      </c>
      <c r="J33" s="225"/>
      <c r="K33" s="329">
        <v>139</v>
      </c>
      <c r="L33" s="226"/>
      <c r="M33" s="336">
        <v>122</v>
      </c>
      <c r="N33" s="225"/>
    </row>
    <row r="34" spans="1:14" s="96" customFormat="1" ht="13.2">
      <c r="A34" s="53"/>
      <c r="B34" s="53" t="s">
        <v>636</v>
      </c>
      <c r="C34" s="53"/>
      <c r="D34" s="283" t="s">
        <v>549</v>
      </c>
      <c r="E34" s="331" t="s">
        <v>1</v>
      </c>
      <c r="F34" s="226"/>
      <c r="G34" s="331" t="s">
        <v>551</v>
      </c>
      <c r="H34" s="226"/>
      <c r="I34" s="336">
        <v>20003</v>
      </c>
      <c r="J34" s="225"/>
      <c r="K34" s="331" t="s">
        <v>1</v>
      </c>
      <c r="L34" s="226"/>
      <c r="M34" s="340" t="s">
        <v>1</v>
      </c>
      <c r="N34" s="225"/>
    </row>
    <row r="35" spans="1:14" s="96" customFormat="1" ht="13.2">
      <c r="A35" s="53"/>
      <c r="B35" s="229" t="s">
        <v>637</v>
      </c>
      <c r="C35" s="56"/>
      <c r="D35" s="69" t="s">
        <v>349</v>
      </c>
      <c r="E35" s="329">
        <v>2666</v>
      </c>
      <c r="F35" s="226"/>
      <c r="G35" s="329">
        <v>6298</v>
      </c>
      <c r="H35" s="226"/>
      <c r="I35" s="336">
        <v>9637</v>
      </c>
      <c r="J35" s="269"/>
      <c r="K35" s="329">
        <v>413</v>
      </c>
      <c r="L35" s="226"/>
      <c r="M35" s="336">
        <v>1595</v>
      </c>
      <c r="N35" s="225"/>
    </row>
    <row r="36" spans="1:14" s="96" customFormat="1" ht="13.2">
      <c r="A36" s="53"/>
      <c r="B36" s="58" t="s">
        <v>638</v>
      </c>
      <c r="C36" s="53"/>
      <c r="D36" s="186" t="s">
        <v>350</v>
      </c>
      <c r="E36" s="329">
        <v>2035</v>
      </c>
      <c r="F36" s="226"/>
      <c r="G36" s="329">
        <v>5416</v>
      </c>
      <c r="H36" s="226"/>
      <c r="I36" s="336">
        <v>5152</v>
      </c>
      <c r="J36" s="269"/>
      <c r="K36" s="329">
        <v>7429</v>
      </c>
      <c r="L36" s="226"/>
      <c r="M36" s="336">
        <v>5879</v>
      </c>
      <c r="N36" s="225"/>
    </row>
    <row r="37" spans="1:14" s="96" customFormat="1" ht="13.2">
      <c r="A37" s="53"/>
      <c r="B37" s="58" t="s">
        <v>639</v>
      </c>
      <c r="C37" s="53"/>
      <c r="D37" s="186" t="s">
        <v>351</v>
      </c>
      <c r="E37" s="329">
        <v>3136</v>
      </c>
      <c r="F37" s="226"/>
      <c r="G37" s="329">
        <v>3252</v>
      </c>
      <c r="H37" s="226"/>
      <c r="I37" s="339">
        <v>3214</v>
      </c>
      <c r="J37" s="269"/>
      <c r="K37" s="332">
        <v>3681</v>
      </c>
      <c r="L37" s="226"/>
      <c r="M37" s="339">
        <v>3583</v>
      </c>
      <c r="N37" s="225"/>
    </row>
    <row r="38" spans="1:14" s="96" customFormat="1" ht="13.2">
      <c r="A38" s="53"/>
      <c r="B38" s="58" t="s">
        <v>625</v>
      </c>
      <c r="C38" s="53"/>
      <c r="D38" s="186" t="s">
        <v>340</v>
      </c>
      <c r="E38" s="329">
        <f>E31-E32-E33-E35-E36-E37</f>
        <v>11702</v>
      </c>
      <c r="F38" s="226"/>
      <c r="G38" s="329">
        <f>G31-G32-G33-G35-G36-G37</f>
        <v>17594</v>
      </c>
      <c r="H38" s="226"/>
      <c r="I38" s="336">
        <f>I31-I32-I33-I34-I35-I36-I37</f>
        <v>16879</v>
      </c>
      <c r="J38" s="225"/>
      <c r="K38" s="329">
        <f>K31-K32-K33-K35-K36-K37</f>
        <v>21571</v>
      </c>
      <c r="L38" s="226"/>
      <c r="M38" s="336">
        <f>M31-M32-M33-M35-M36-M37</f>
        <v>15107</v>
      </c>
      <c r="N38" s="225"/>
    </row>
    <row r="39" spans="1:14" s="96" customFormat="1" ht="13.2">
      <c r="A39" s="53" t="s">
        <v>352</v>
      </c>
      <c r="B39" s="53"/>
      <c r="C39" s="53"/>
      <c r="D39" s="186" t="s">
        <v>353</v>
      </c>
      <c r="E39" s="329">
        <v>69058</v>
      </c>
      <c r="F39" s="226">
        <f>+E39/E$60</f>
        <v>0.10108302192244807</v>
      </c>
      <c r="G39" s="329">
        <v>58275</v>
      </c>
      <c r="H39" s="226">
        <f>+G39/G$60</f>
        <v>8.2968381607572014E-2</v>
      </c>
      <c r="I39" s="339">
        <v>32183</v>
      </c>
      <c r="J39" s="225">
        <f>+I39/I$60</f>
        <v>4.4993065730167432E-2</v>
      </c>
      <c r="K39" s="332">
        <v>52684</v>
      </c>
      <c r="L39" s="226">
        <f>+K39/K$60</f>
        <v>6.8117611616868814E-2</v>
      </c>
      <c r="M39" s="339">
        <v>41899</v>
      </c>
      <c r="N39" s="225">
        <f>+M39/M$60</f>
        <v>5.7967224908516128E-2</v>
      </c>
    </row>
    <row r="40" spans="1:14" s="96" customFormat="1" ht="13.2">
      <c r="A40" s="53"/>
      <c r="B40" s="58" t="s">
        <v>640</v>
      </c>
      <c r="C40" s="53"/>
      <c r="D40" s="186" t="s">
        <v>354</v>
      </c>
      <c r="E40" s="329">
        <v>20043</v>
      </c>
      <c r="F40" s="226"/>
      <c r="G40" s="329">
        <v>20023</v>
      </c>
      <c r="H40" s="226"/>
      <c r="I40" s="340" t="s">
        <v>1</v>
      </c>
      <c r="J40" s="225"/>
      <c r="K40" s="329">
        <v>22092</v>
      </c>
      <c r="L40" s="226"/>
      <c r="M40" s="336">
        <v>13081</v>
      </c>
      <c r="N40" s="225"/>
    </row>
    <row r="41" spans="1:14" s="96" customFormat="1" ht="13.2">
      <c r="A41" s="53"/>
      <c r="B41" s="58" t="s">
        <v>641</v>
      </c>
      <c r="C41" s="53"/>
      <c r="D41" s="186" t="s">
        <v>355</v>
      </c>
      <c r="E41" s="329">
        <v>19007</v>
      </c>
      <c r="F41" s="226"/>
      <c r="G41" s="329">
        <v>12596</v>
      </c>
      <c r="H41" s="226"/>
      <c r="I41" s="339">
        <v>6472</v>
      </c>
      <c r="J41" s="225"/>
      <c r="K41" s="332">
        <v>6074</v>
      </c>
      <c r="L41" s="226"/>
      <c r="M41" s="339">
        <v>4478</v>
      </c>
      <c r="N41" s="225"/>
    </row>
    <row r="42" spans="1:14" s="96" customFormat="1" ht="13.2">
      <c r="A42" s="53"/>
      <c r="B42" s="58" t="s">
        <v>642</v>
      </c>
      <c r="C42" s="53"/>
      <c r="D42" s="186" t="s">
        <v>356</v>
      </c>
      <c r="E42" s="329">
        <v>17906</v>
      </c>
      <c r="F42" s="226"/>
      <c r="G42" s="329">
        <v>14236</v>
      </c>
      <c r="H42" s="226"/>
      <c r="I42" s="341">
        <v>12434</v>
      </c>
      <c r="J42" s="225"/>
      <c r="K42" s="333">
        <v>11714</v>
      </c>
      <c r="L42" s="226"/>
      <c r="M42" s="341">
        <v>10648</v>
      </c>
      <c r="N42" s="225"/>
    </row>
    <row r="43" spans="1:14" s="96" customFormat="1" ht="13.2">
      <c r="A43" s="53"/>
      <c r="B43" s="407" t="s">
        <v>643</v>
      </c>
      <c r="C43" s="53"/>
      <c r="D43" s="283" t="s">
        <v>552</v>
      </c>
      <c r="E43" s="329">
        <v>2294</v>
      </c>
      <c r="F43" s="226"/>
      <c r="G43" s="329">
        <v>2423</v>
      </c>
      <c r="H43" s="226"/>
      <c r="I43" s="342">
        <v>2508</v>
      </c>
      <c r="J43" s="225"/>
      <c r="K43" s="334">
        <v>2539</v>
      </c>
      <c r="L43" s="226"/>
      <c r="M43" s="342">
        <v>2764</v>
      </c>
      <c r="N43" s="225"/>
    </row>
    <row r="44" spans="1:14" s="96" customFormat="1" ht="13.2">
      <c r="A44" s="53"/>
      <c r="B44" s="407" t="s">
        <v>644</v>
      </c>
      <c r="C44" s="53"/>
      <c r="D44" s="283" t="s">
        <v>553</v>
      </c>
      <c r="E44" s="329">
        <v>2711</v>
      </c>
      <c r="F44" s="226"/>
      <c r="G44" s="329">
        <v>2741</v>
      </c>
      <c r="H44" s="226"/>
      <c r="I44" s="343">
        <v>2747</v>
      </c>
      <c r="J44" s="225"/>
      <c r="K44" s="335">
        <v>2846</v>
      </c>
      <c r="L44" s="226"/>
      <c r="M44" s="343">
        <v>2958</v>
      </c>
      <c r="N44" s="225"/>
    </row>
    <row r="45" spans="1:14" s="96" customFormat="1" ht="13.2">
      <c r="A45" s="53"/>
      <c r="B45" s="408" t="s">
        <v>645</v>
      </c>
      <c r="C45" s="53"/>
      <c r="D45" s="230" t="s">
        <v>357</v>
      </c>
      <c r="E45" s="329">
        <v>4213</v>
      </c>
      <c r="F45" s="226"/>
      <c r="G45" s="329">
        <v>3639</v>
      </c>
      <c r="H45" s="226"/>
      <c r="I45" s="336">
        <v>4849</v>
      </c>
      <c r="J45" s="225"/>
      <c r="K45" s="329">
        <v>4849</v>
      </c>
      <c r="L45" s="226"/>
      <c r="M45" s="336">
        <v>4849</v>
      </c>
      <c r="N45" s="225"/>
    </row>
    <row r="46" spans="1:14" s="96" customFormat="1" ht="13.2">
      <c r="A46" s="53"/>
      <c r="B46" s="58" t="s">
        <v>625</v>
      </c>
      <c r="C46" s="53"/>
      <c r="D46" s="186" t="s">
        <v>327</v>
      </c>
      <c r="E46" s="329">
        <f>E39-E40-E41-E42-E43-E44-E45</f>
        <v>2884</v>
      </c>
      <c r="F46" s="226"/>
      <c r="G46" s="329">
        <f>G39-G40-G41-G42-G45</f>
        <v>7781</v>
      </c>
      <c r="H46" s="226"/>
      <c r="I46" s="336">
        <f>I39-I41-I42-I43-I44-I45</f>
        <v>3173</v>
      </c>
      <c r="J46" s="225"/>
      <c r="K46" s="329">
        <f>K39-K40-K41-K42-K43-K44-K45</f>
        <v>2570</v>
      </c>
      <c r="L46" s="226"/>
      <c r="M46" s="336">
        <f>M39-M40-M41-M42-M43-M44-M45</f>
        <v>3121</v>
      </c>
      <c r="N46" s="225"/>
    </row>
    <row r="47" spans="1:14" s="96" customFormat="1" ht="13.2">
      <c r="A47" s="59" t="s">
        <v>358</v>
      </c>
      <c r="B47" s="59"/>
      <c r="C47" s="59"/>
      <c r="D47" s="60" t="s">
        <v>359</v>
      </c>
      <c r="E47" s="330">
        <v>445775</v>
      </c>
      <c r="F47" s="228">
        <f>+E47/E$60</f>
        <v>0.65249911809608285</v>
      </c>
      <c r="G47" s="330">
        <v>461095</v>
      </c>
      <c r="H47" s="228">
        <f>+G47/G$60</f>
        <v>0.65647886602047911</v>
      </c>
      <c r="I47" s="337">
        <v>472372</v>
      </c>
      <c r="J47" s="227">
        <f>+I47/I$60</f>
        <v>0.66039413494983834</v>
      </c>
      <c r="K47" s="330">
        <v>523990</v>
      </c>
      <c r="L47" s="228">
        <f>+K47/K$60</f>
        <v>0.6774912176585508</v>
      </c>
      <c r="M47" s="337">
        <v>465907</v>
      </c>
      <c r="N47" s="227">
        <f>+M47/M$60</f>
        <v>0.64458187201250683</v>
      </c>
    </row>
    <row r="48" spans="1:14" s="24" customFormat="1" ht="13.2">
      <c r="A48" s="58" t="s">
        <v>360</v>
      </c>
      <c r="B48" s="53"/>
      <c r="C48" s="53"/>
      <c r="D48" s="186" t="s">
        <v>361</v>
      </c>
      <c r="E48" s="329"/>
      <c r="F48" s="226"/>
      <c r="G48" s="329"/>
      <c r="H48" s="226"/>
      <c r="I48" s="338"/>
      <c r="J48" s="269"/>
      <c r="K48" s="329"/>
      <c r="L48" s="226"/>
      <c r="M48" s="336"/>
      <c r="N48" s="225"/>
    </row>
    <row r="49" spans="1:14" s="96" customFormat="1" ht="13.2">
      <c r="A49" s="53" t="s">
        <v>30</v>
      </c>
      <c r="B49" s="53"/>
      <c r="C49" s="53"/>
      <c r="D49" s="186" t="s">
        <v>362</v>
      </c>
      <c r="E49" s="436">
        <v>213117</v>
      </c>
      <c r="F49" s="226">
        <f>+E49/E$60</f>
        <v>0.31194807818133113</v>
      </c>
      <c r="G49" s="436">
        <v>224413</v>
      </c>
      <c r="H49" s="226">
        <f>+G49/G$60</f>
        <v>0.31950550702188002</v>
      </c>
      <c r="I49" s="439">
        <v>228219</v>
      </c>
      <c r="J49" s="225">
        <f>+I49/I$60</f>
        <v>0.31905889655635211</v>
      </c>
      <c r="K49" s="436">
        <v>234701</v>
      </c>
      <c r="L49" s="226">
        <f>+K49/K$60</f>
        <v>0.30345591762377055</v>
      </c>
      <c r="M49" s="336">
        <v>245975</v>
      </c>
      <c r="N49" s="225">
        <f>+M49/M$60</f>
        <v>0.34030616833032423</v>
      </c>
    </row>
    <row r="50" spans="1:14" s="24" customFormat="1" ht="13.2">
      <c r="A50" s="58"/>
      <c r="B50" s="58" t="s">
        <v>646</v>
      </c>
      <c r="C50" s="53"/>
      <c r="D50" s="186" t="s">
        <v>363</v>
      </c>
      <c r="E50" s="436">
        <v>10649</v>
      </c>
      <c r="F50" s="226"/>
      <c r="G50" s="436">
        <v>10649</v>
      </c>
      <c r="H50" s="226"/>
      <c r="I50" s="439">
        <v>10649</v>
      </c>
      <c r="J50" s="225"/>
      <c r="K50" s="436">
        <v>10649</v>
      </c>
      <c r="L50" s="226"/>
      <c r="M50" s="336">
        <v>10649</v>
      </c>
      <c r="N50" s="225"/>
    </row>
    <row r="51" spans="1:14" s="96" customFormat="1" ht="13.2">
      <c r="A51" s="58"/>
      <c r="B51" s="58" t="s">
        <v>647</v>
      </c>
      <c r="C51" s="53"/>
      <c r="D51" s="186" t="s">
        <v>590</v>
      </c>
      <c r="E51" s="436">
        <v>49378</v>
      </c>
      <c r="F51" s="226"/>
      <c r="G51" s="436">
        <v>49228</v>
      </c>
      <c r="H51" s="226"/>
      <c r="I51" s="446">
        <v>49146</v>
      </c>
      <c r="J51" s="225"/>
      <c r="K51" s="445">
        <v>45212</v>
      </c>
      <c r="L51" s="226"/>
      <c r="M51" s="339">
        <v>45212</v>
      </c>
      <c r="N51" s="225"/>
    </row>
    <row r="52" spans="1:14" s="24" customFormat="1" ht="13.2">
      <c r="A52" s="58"/>
      <c r="B52" s="58" t="s">
        <v>648</v>
      </c>
      <c r="C52" s="53"/>
      <c r="D52" s="186" t="s">
        <v>364</v>
      </c>
      <c r="E52" s="436">
        <v>168872</v>
      </c>
      <c r="F52" s="226"/>
      <c r="G52" s="436">
        <v>180254</v>
      </c>
      <c r="H52" s="226"/>
      <c r="I52" s="439">
        <v>191531</v>
      </c>
      <c r="J52" s="225"/>
      <c r="K52" s="436">
        <v>209746</v>
      </c>
      <c r="L52" s="226"/>
      <c r="M52" s="439">
        <v>218932</v>
      </c>
      <c r="N52" s="225"/>
    </row>
    <row r="53" spans="1:14" s="96" customFormat="1" ht="13.2">
      <c r="A53" s="53"/>
      <c r="B53" s="58" t="s">
        <v>649</v>
      </c>
      <c r="C53" s="53"/>
      <c r="D53" s="186" t="s">
        <v>365</v>
      </c>
      <c r="E53" s="436">
        <v>-15784</v>
      </c>
      <c r="F53" s="226"/>
      <c r="G53" s="436">
        <v>-15719</v>
      </c>
      <c r="H53" s="226"/>
      <c r="I53" s="439">
        <v>-23107</v>
      </c>
      <c r="J53" s="225"/>
      <c r="K53" s="436">
        <v>-30907</v>
      </c>
      <c r="L53" s="226"/>
      <c r="M53" s="439">
        <v>-28819</v>
      </c>
      <c r="N53" s="225"/>
    </row>
    <row r="54" spans="1:14" s="24" customFormat="1" ht="13.2">
      <c r="A54" s="53" t="s">
        <v>366</v>
      </c>
      <c r="B54" s="53"/>
      <c r="C54" s="53"/>
      <c r="D54" s="69" t="s">
        <v>367</v>
      </c>
      <c r="E54" s="436">
        <v>24125</v>
      </c>
      <c r="F54" s="226">
        <f>+E54/E$60</f>
        <v>3.5312750208217149E-2</v>
      </c>
      <c r="G54" s="436">
        <v>16518</v>
      </c>
      <c r="H54" s="226">
        <f>+G54/G$60</f>
        <v>2.3517318359397247E-2</v>
      </c>
      <c r="I54" s="439">
        <v>14458</v>
      </c>
      <c r="J54" s="225">
        <f>+I54/I$60</f>
        <v>2.0212837346635201E-2</v>
      </c>
      <c r="K54" s="436">
        <v>14486</v>
      </c>
      <c r="L54" s="226">
        <f>+K54/K$60</f>
        <v>1.8729628006263033E-2</v>
      </c>
      <c r="M54" s="439">
        <v>10679</v>
      </c>
      <c r="N54" s="225">
        <f>+M54/M$60</f>
        <v>1.4774385899378116E-2</v>
      </c>
    </row>
    <row r="55" spans="1:14" s="96" customFormat="1" ht="13.2">
      <c r="A55" s="58"/>
      <c r="B55" s="58" t="s">
        <v>650</v>
      </c>
      <c r="C55" s="56"/>
      <c r="D55" s="69" t="s">
        <v>368</v>
      </c>
      <c r="E55" s="439">
        <v>28506</v>
      </c>
      <c r="F55" s="225"/>
      <c r="G55" s="439">
        <v>20792</v>
      </c>
      <c r="H55" s="225"/>
      <c r="I55" s="439">
        <v>18734</v>
      </c>
      <c r="J55" s="225"/>
      <c r="K55" s="436">
        <v>18770</v>
      </c>
      <c r="L55" s="226"/>
      <c r="M55" s="439">
        <v>15089</v>
      </c>
      <c r="N55" s="225"/>
    </row>
    <row r="56" spans="1:14" s="24" customFormat="1" ht="13.2">
      <c r="A56" s="58" t="s">
        <v>369</v>
      </c>
      <c r="B56" s="58" t="s">
        <v>651</v>
      </c>
      <c r="C56" s="53"/>
      <c r="D56" s="186" t="s">
        <v>370</v>
      </c>
      <c r="E56" s="439">
        <v>-4380</v>
      </c>
      <c r="F56" s="225"/>
      <c r="G56" s="439">
        <v>-4273</v>
      </c>
      <c r="H56" s="225"/>
      <c r="I56" s="439">
        <v>-4276</v>
      </c>
      <c r="J56" s="225"/>
      <c r="K56" s="436">
        <v>-4283</v>
      </c>
      <c r="L56" s="226"/>
      <c r="M56" s="439">
        <v>-4409</v>
      </c>
      <c r="N56" s="225"/>
    </row>
    <row r="57" spans="1:14" s="96" customFormat="1" ht="13.2">
      <c r="A57" s="53" t="s">
        <v>31</v>
      </c>
      <c r="B57" s="53"/>
      <c r="C57" s="53"/>
      <c r="D57" s="186" t="s">
        <v>371</v>
      </c>
      <c r="E57" s="439">
        <v>162</v>
      </c>
      <c r="F57" s="225">
        <f>+E57/E$60</f>
        <v>2.3712603248626646E-4</v>
      </c>
      <c r="G57" s="439">
        <v>149</v>
      </c>
      <c r="H57" s="225">
        <f>+G57/G$60</f>
        <v>2.1213708896659339E-4</v>
      </c>
      <c r="I57" s="439">
        <v>146</v>
      </c>
      <c r="J57" s="225">
        <f>+I57/I$60</f>
        <v>2.0411358781357997E-4</v>
      </c>
      <c r="K57" s="436">
        <v>144</v>
      </c>
      <c r="L57" s="226">
        <f>+K57/K$60</f>
        <v>1.8618434577536084E-4</v>
      </c>
      <c r="M57" s="439">
        <v>126</v>
      </c>
      <c r="N57" s="225">
        <f>+M57/M$60</f>
        <v>1.7432087492477225E-4</v>
      </c>
    </row>
    <row r="58" spans="1:14" s="24" customFormat="1" ht="12.75" customHeight="1">
      <c r="A58" s="53" t="s">
        <v>372</v>
      </c>
      <c r="B58" s="53"/>
      <c r="C58" s="53"/>
      <c r="D58" s="186" t="s">
        <v>373</v>
      </c>
      <c r="E58" s="435" t="s">
        <v>323</v>
      </c>
      <c r="F58" s="225"/>
      <c r="G58" s="439">
        <v>199</v>
      </c>
      <c r="H58" s="225"/>
      <c r="I58" s="439">
        <v>92</v>
      </c>
      <c r="J58" s="225"/>
      <c r="K58" s="436">
        <v>104</v>
      </c>
      <c r="L58" s="226"/>
      <c r="M58" s="439">
        <v>116</v>
      </c>
      <c r="N58" s="225"/>
    </row>
    <row r="59" spans="1:14" s="96" customFormat="1" ht="13.2">
      <c r="A59" s="59" t="s">
        <v>32</v>
      </c>
      <c r="B59" s="59"/>
      <c r="C59" s="59"/>
      <c r="D59" s="60" t="s">
        <v>374</v>
      </c>
      <c r="E59" s="337">
        <v>237405</v>
      </c>
      <c r="F59" s="227">
        <f>+E59/E$60</f>
        <v>0.34749941816297586</v>
      </c>
      <c r="G59" s="337">
        <v>241281</v>
      </c>
      <c r="H59" s="227">
        <f>+G59/G$60</f>
        <v>0.34352113397952094</v>
      </c>
      <c r="I59" s="337">
        <v>242916</v>
      </c>
      <c r="J59" s="227">
        <f>+I59/I$60</f>
        <v>0.3396058650501616</v>
      </c>
      <c r="K59" s="330">
        <v>249437</v>
      </c>
      <c r="L59" s="228">
        <f>+K59/K$60</f>
        <v>0.32250878234144914</v>
      </c>
      <c r="M59" s="337">
        <v>256897</v>
      </c>
      <c r="N59" s="227">
        <f>+M59/M$60</f>
        <v>0.35541674448848581</v>
      </c>
    </row>
    <row r="60" spans="1:14" s="83" customFormat="1" ht="13.2">
      <c r="A60" s="231" t="s">
        <v>63</v>
      </c>
      <c r="B60" s="59"/>
      <c r="C60" s="59"/>
      <c r="D60" s="60" t="s">
        <v>375</v>
      </c>
      <c r="E60" s="337">
        <v>683181</v>
      </c>
      <c r="F60" s="227">
        <f>+E60/E$60</f>
        <v>1</v>
      </c>
      <c r="G60" s="337">
        <v>702376</v>
      </c>
      <c r="H60" s="227">
        <f>+G60/G$60</f>
        <v>1</v>
      </c>
      <c r="I60" s="337">
        <v>715288</v>
      </c>
      <c r="J60" s="227">
        <f>+I60/I$60</f>
        <v>1</v>
      </c>
      <c r="K60" s="330">
        <v>773427</v>
      </c>
      <c r="L60" s="228">
        <f>+K60/K$60</f>
        <v>1</v>
      </c>
      <c r="M60" s="337">
        <v>722805</v>
      </c>
      <c r="N60" s="227">
        <f>+M60/M$60</f>
        <v>1</v>
      </c>
    </row>
    <row r="61" spans="1:14" s="96" customFormat="1" ht="13.2">
      <c r="A61" s="66"/>
      <c r="B61" s="66"/>
      <c r="C61" s="66"/>
      <c r="D61" s="232"/>
      <c r="E61" s="234"/>
      <c r="F61" s="233"/>
      <c r="G61" s="234"/>
      <c r="H61" s="233"/>
      <c r="I61" s="234"/>
      <c r="J61" s="233"/>
      <c r="K61" s="234"/>
      <c r="L61" s="233"/>
      <c r="M61" s="356"/>
      <c r="N61" s="357"/>
    </row>
    <row r="62" spans="1:14" ht="13.5" customHeight="1">
      <c r="B62" s="497"/>
      <c r="C62" s="497"/>
      <c r="D62" s="497"/>
      <c r="E62" s="497"/>
      <c r="F62" s="497"/>
      <c r="G62" s="497"/>
      <c r="H62" s="497"/>
      <c r="I62" s="6"/>
      <c r="J62" s="6"/>
      <c r="K62" s="6"/>
      <c r="L62" s="6"/>
      <c r="M62" s="6"/>
      <c r="N62" s="6"/>
    </row>
    <row r="63" spans="1:14" s="96" customFormat="1" ht="13.5" customHeight="1">
      <c r="D63" s="235"/>
      <c r="E63" s="217"/>
      <c r="F63" s="11"/>
      <c r="G63" s="217"/>
      <c r="H63" s="11"/>
      <c r="I63" s="217"/>
      <c r="J63" s="11"/>
      <c r="K63" s="217"/>
      <c r="L63" s="11"/>
      <c r="M63" s="217"/>
      <c r="N63" s="11"/>
    </row>
    <row r="69" spans="1:1">
      <c r="A69" s="79"/>
    </row>
  </sheetData>
  <mergeCells count="3">
    <mergeCell ref="B62:H62"/>
    <mergeCell ref="A3:N3"/>
    <mergeCell ref="A2:N2"/>
  </mergeCells>
  <phoneticPr fontId="2"/>
  <printOptions horizontalCentered="1"/>
  <pageMargins left="0" right="0" top="0.39370078740157483" bottom="0.19685039370078741" header="0.15748031496062992" footer="0.51181102362204722"/>
  <pageSetup paperSize="9" scale="94"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6</vt:i4>
      </vt:variant>
    </vt:vector>
  </HeadingPairs>
  <TitlesOfParts>
    <vt:vector size="17" baseType="lpstr">
      <vt:lpstr>表紙</vt:lpstr>
      <vt:lpstr>目次</vt:lpstr>
      <vt:lpstr>1.事業内容</vt:lpstr>
      <vt:lpstr>2.沿革</vt:lpstr>
      <vt:lpstr>3.主な経営指標</vt:lpstr>
      <vt:lpstr>4.医薬品卸売事業</vt:lpstr>
      <vt:lpstr>5.販売費及び一般管理費、6.主な設備投資の状況</vt:lpstr>
      <vt:lpstr>7.その他の経営指標推移</vt:lpstr>
      <vt:lpstr>8.財務諸表（連結貸借対照表）</vt:lpstr>
      <vt:lpstr>9.財務諸表（連結損益計算書）</vt:lpstr>
      <vt:lpstr>10.財務諸表（連結キャッシュフロー計算書）</vt:lpstr>
      <vt:lpstr>'1.事業内容'!Print_Area</vt:lpstr>
      <vt:lpstr>'10.財務諸表（連結キャッシュフロー計算書）'!Print_Area</vt:lpstr>
      <vt:lpstr>'2.沿革'!Print_Area</vt:lpstr>
      <vt:lpstr>'3.主な経営指標'!Print_Area</vt:lpstr>
      <vt:lpstr>'4.医薬品卸売事業'!Print_Area</vt:lpstr>
      <vt:lpstr>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野村ｲﾝﾍﾞｽﾀｰ・ﾘﾚｰｼｮﾝｽﾞ株式会社</dc:creator>
  <cp:lastModifiedBy>小谷　妙子</cp:lastModifiedBy>
  <cp:lastPrinted>2025-05-15T00:06:14Z</cp:lastPrinted>
  <dcterms:created xsi:type="dcterms:W3CDTF">2004-08-30T00:17:18Z</dcterms:created>
  <dcterms:modified xsi:type="dcterms:W3CDTF">2025-05-15T00:12:35Z</dcterms:modified>
</cp:coreProperties>
</file>